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C:\Users\duhadway\Dropbox\DSJIE Summer 2016 Project\Revision 2\Submission Documents\"/>
    </mc:Choice>
  </mc:AlternateContent>
  <bookViews>
    <workbookView xWindow="0" yWindow="0" windowWidth="24000" windowHeight="9735"/>
  </bookViews>
  <sheets>
    <sheet name="Demand and Event Display" sheetId="13" r:id="rId1"/>
    <sheet name="Demand Sheet" sheetId="10" r:id="rId2"/>
    <sheet name="Event Sheet" sheetId="14" r:id="rId3"/>
    <sheet name="Student Team Performance" sheetId="15" r:id="rId4"/>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64" i="15" l="1"/>
  <c r="C60" i="15"/>
  <c r="C58" i="15"/>
  <c r="B61" i="15"/>
  <c r="F61" i="15"/>
  <c r="G61" i="15"/>
  <c r="H61" i="15" l="1"/>
  <c r="I61" i="15"/>
  <c r="J61" i="15"/>
  <c r="K61" i="15"/>
  <c r="L61" i="15"/>
  <c r="M61" i="15"/>
  <c r="F62" i="15"/>
  <c r="G62" i="15"/>
  <c r="H62" i="15"/>
  <c r="I62" i="15"/>
  <c r="J62" i="15"/>
  <c r="K62" i="15"/>
  <c r="L62" i="15"/>
  <c r="M62" i="15"/>
  <c r="F63" i="15"/>
  <c r="G63" i="15"/>
  <c r="H63" i="15"/>
  <c r="I63" i="15"/>
  <c r="J63" i="15"/>
  <c r="K63" i="15"/>
  <c r="L63" i="15"/>
  <c r="M63" i="15"/>
  <c r="D64" i="15"/>
  <c r="E64" i="15"/>
  <c r="F64" i="15"/>
  <c r="G64" i="15"/>
  <c r="H64" i="15"/>
  <c r="I64" i="15"/>
  <c r="J64" i="15"/>
  <c r="K64" i="15"/>
  <c r="L64" i="15"/>
  <c r="M64" i="15"/>
  <c r="C65" i="15"/>
  <c r="D65" i="15"/>
  <c r="E65" i="15"/>
  <c r="F65" i="15"/>
  <c r="G65" i="15"/>
  <c r="H65" i="15"/>
  <c r="I65" i="15"/>
  <c r="J65" i="15"/>
  <c r="K65" i="15"/>
  <c r="L65" i="15"/>
  <c r="M65" i="15"/>
  <c r="C66" i="15"/>
  <c r="D66" i="15"/>
  <c r="E66" i="15"/>
  <c r="F66" i="15"/>
  <c r="G66" i="15"/>
  <c r="H66" i="15"/>
  <c r="I66" i="15"/>
  <c r="J66" i="15"/>
  <c r="K66" i="15"/>
  <c r="L66" i="15"/>
  <c r="M66" i="15"/>
  <c r="C67" i="15"/>
  <c r="D67" i="15"/>
  <c r="E67" i="15"/>
  <c r="F67" i="15"/>
  <c r="G67" i="15"/>
  <c r="H67" i="15"/>
  <c r="I67" i="15"/>
  <c r="J67" i="15"/>
  <c r="K67" i="15"/>
  <c r="L67" i="15"/>
  <c r="M67" i="15"/>
  <c r="C68" i="15"/>
  <c r="D68" i="15"/>
  <c r="E68" i="15"/>
  <c r="F68" i="15"/>
  <c r="G68" i="15"/>
  <c r="H68" i="15"/>
  <c r="I68" i="15"/>
  <c r="J68" i="15"/>
  <c r="K68" i="15"/>
  <c r="L68" i="15"/>
  <c r="M68" i="15"/>
  <c r="C69" i="15"/>
  <c r="D69" i="15"/>
  <c r="E69" i="15"/>
  <c r="F69" i="15"/>
  <c r="G69" i="15"/>
  <c r="H69" i="15"/>
  <c r="I69" i="15"/>
  <c r="J69" i="15"/>
  <c r="K69" i="15"/>
  <c r="L69" i="15"/>
  <c r="M69" i="15"/>
  <c r="C70" i="15"/>
  <c r="D70" i="15"/>
  <c r="E70" i="15"/>
  <c r="F70" i="15"/>
  <c r="G70" i="15"/>
  <c r="H70" i="15"/>
  <c r="I70" i="15"/>
  <c r="J70" i="15"/>
  <c r="K70" i="15"/>
  <c r="L70" i="15"/>
  <c r="M70" i="15"/>
  <c r="C71" i="15"/>
  <c r="D71" i="15"/>
  <c r="E71" i="15"/>
  <c r="F71" i="15"/>
  <c r="G71" i="15"/>
  <c r="H71" i="15"/>
  <c r="I71" i="15"/>
  <c r="J71" i="15"/>
  <c r="K71" i="15"/>
  <c r="L71" i="15"/>
  <c r="M71" i="15"/>
  <c r="C72" i="15"/>
  <c r="D72" i="15"/>
  <c r="E72" i="15"/>
  <c r="F72" i="15"/>
  <c r="G72" i="15"/>
  <c r="H72" i="15"/>
  <c r="I72" i="15"/>
  <c r="J72" i="15"/>
  <c r="K72" i="15"/>
  <c r="L72" i="15"/>
  <c r="M72" i="15"/>
  <c r="C73" i="15"/>
  <c r="D73" i="15"/>
  <c r="E73" i="15"/>
  <c r="F73" i="15"/>
  <c r="G73" i="15"/>
  <c r="H73" i="15"/>
  <c r="I73" i="15"/>
  <c r="J73" i="15"/>
  <c r="K73" i="15"/>
  <c r="L73" i="15"/>
  <c r="M73" i="15"/>
  <c r="C74" i="15"/>
  <c r="D74" i="15"/>
  <c r="E74" i="15"/>
  <c r="F74" i="15"/>
  <c r="G74" i="15"/>
  <c r="H74" i="15"/>
  <c r="I74" i="15"/>
  <c r="J74" i="15"/>
  <c r="K74" i="15"/>
  <c r="L74" i="15"/>
  <c r="M74" i="15"/>
  <c r="C75" i="15"/>
  <c r="D75" i="15"/>
  <c r="E75" i="15"/>
  <c r="F75" i="15"/>
  <c r="G75" i="15"/>
  <c r="H75" i="15"/>
  <c r="I75" i="15"/>
  <c r="J75" i="15"/>
  <c r="K75" i="15"/>
  <c r="L75" i="15"/>
  <c r="M75" i="15"/>
  <c r="C76" i="15"/>
  <c r="D76" i="15"/>
  <c r="E76" i="15"/>
  <c r="F76" i="15"/>
  <c r="G76" i="15"/>
  <c r="H76" i="15"/>
  <c r="I76" i="15"/>
  <c r="J76" i="15"/>
  <c r="K76" i="15"/>
  <c r="L76" i="15"/>
  <c r="M76" i="15"/>
  <c r="C77" i="15"/>
  <c r="D77" i="15"/>
  <c r="E77" i="15"/>
  <c r="F77" i="15"/>
  <c r="G77" i="15"/>
  <c r="H77" i="15"/>
  <c r="I77" i="15"/>
  <c r="J77" i="15"/>
  <c r="K77" i="15"/>
  <c r="L77" i="15"/>
  <c r="M77" i="15"/>
  <c r="C78" i="15"/>
  <c r="D78" i="15"/>
  <c r="E78" i="15"/>
  <c r="F78" i="15"/>
  <c r="G78" i="15"/>
  <c r="H78" i="15"/>
  <c r="I78" i="15"/>
  <c r="J78" i="15"/>
  <c r="K78" i="15"/>
  <c r="L78" i="15"/>
  <c r="M78" i="15"/>
  <c r="C79" i="15"/>
  <c r="D79" i="15"/>
  <c r="E79" i="15"/>
  <c r="F79" i="15"/>
  <c r="G79" i="15"/>
  <c r="H79" i="15"/>
  <c r="I79" i="15"/>
  <c r="J79" i="15"/>
  <c r="K79" i="15"/>
  <c r="L79" i="15"/>
  <c r="M79" i="15"/>
  <c r="D60" i="15"/>
  <c r="E60" i="15" s="1"/>
  <c r="F60" i="15" s="1"/>
  <c r="H60" i="15"/>
  <c r="I60" i="15"/>
  <c r="J60" i="15"/>
  <c r="K60" i="15"/>
  <c r="L60" i="15"/>
  <c r="M60" i="15"/>
  <c r="G60" i="15"/>
  <c r="C61" i="15"/>
  <c r="D61" i="15" s="1"/>
  <c r="E61" i="15" s="1"/>
  <c r="B62" i="15"/>
  <c r="C62" i="15" s="1"/>
  <c r="D62" i="15" s="1"/>
  <c r="E62" i="15" s="1"/>
  <c r="B63" i="15"/>
  <c r="C63" i="15" s="1"/>
  <c r="D63" i="15" s="1"/>
  <c r="E63" i="15" s="1"/>
  <c r="B64" i="15"/>
  <c r="B65" i="15"/>
  <c r="B66" i="15"/>
  <c r="B67" i="15"/>
  <c r="B68" i="15"/>
  <c r="B69" i="15"/>
  <c r="B70" i="15"/>
  <c r="B71" i="15"/>
  <c r="B72" i="15"/>
  <c r="B73" i="15"/>
  <c r="B74" i="15"/>
  <c r="B75" i="15"/>
  <c r="B76" i="15"/>
  <c r="B77" i="15"/>
  <c r="B78" i="15"/>
  <c r="B79" i="15"/>
  <c r="B60" i="15"/>
  <c r="N4" i="15"/>
  <c r="N5" i="15"/>
  <c r="N6" i="15"/>
  <c r="N7" i="15"/>
  <c r="N8" i="15"/>
  <c r="N9" i="15"/>
  <c r="N10" i="15"/>
  <c r="N11" i="15"/>
  <c r="N12" i="15"/>
  <c r="N13" i="15"/>
  <c r="N14" i="15"/>
  <c r="N15" i="15"/>
  <c r="N16" i="15"/>
  <c r="N17" i="15"/>
  <c r="N18" i="15"/>
  <c r="N19" i="15"/>
  <c r="N20" i="15"/>
  <c r="N21" i="15"/>
  <c r="N22" i="15"/>
  <c r="N3" i="15"/>
  <c r="E5" i="13" l="1"/>
  <c r="D5" i="13"/>
  <c r="C5" i="13"/>
  <c r="B5" i="13"/>
  <c r="B7" i="13"/>
  <c r="B10" i="13" s="1"/>
  <c r="B16" i="13" s="1"/>
  <c r="B15" i="13" l="1"/>
  <c r="B12" i="13"/>
  <c r="B11" i="13"/>
  <c r="B14" i="13"/>
  <c r="B13" i="13"/>
  <c r="H27" i="10" l="1"/>
  <c r="H3" i="10"/>
  <c r="H38" i="10" l="1"/>
  <c r="H37" i="10"/>
  <c r="H36" i="10"/>
  <c r="H35" i="10"/>
  <c r="H34" i="10"/>
  <c r="H33" i="10"/>
  <c r="H31" i="10"/>
  <c r="H32" i="10"/>
  <c r="H29" i="10"/>
  <c r="H30" i="10"/>
  <c r="H28" i="10"/>
  <c r="H26" i="10" l="1"/>
  <c r="H25" i="10"/>
  <c r="H24" i="10"/>
  <c r="H23" i="10"/>
  <c r="H22" i="10"/>
  <c r="H21" i="10"/>
  <c r="H20" i="10"/>
  <c r="H19" i="10"/>
  <c r="H18" i="10"/>
  <c r="H17" i="10"/>
  <c r="H16" i="10"/>
  <c r="H15" i="10"/>
  <c r="H14" i="10"/>
  <c r="H4" i="10"/>
  <c r="H5" i="10"/>
  <c r="H6" i="10"/>
  <c r="H7" i="10"/>
  <c r="H8" i="10"/>
  <c r="H9" i="10"/>
  <c r="H10" i="10"/>
  <c r="H11" i="10"/>
  <c r="H12" i="10"/>
  <c r="H13" i="10"/>
</calcChain>
</file>

<file path=xl/sharedStrings.xml><?xml version="1.0" encoding="utf-8"?>
<sst xmlns="http://schemas.openxmlformats.org/spreadsheetml/2006/main" count="294" uniqueCount="176">
  <si>
    <t>Product A</t>
  </si>
  <si>
    <t>Product B</t>
  </si>
  <si>
    <t>Product C</t>
  </si>
  <si>
    <t>Product D</t>
  </si>
  <si>
    <t>Quality</t>
  </si>
  <si>
    <t>Timeliness</t>
  </si>
  <si>
    <t>Medium</t>
  </si>
  <si>
    <t>Innovativeness</t>
  </si>
  <si>
    <t>Minor</t>
  </si>
  <si>
    <t>Major</t>
  </si>
  <si>
    <t xml:space="preserve">Product arrived in your facility on time! Great news. </t>
  </si>
  <si>
    <t>Period</t>
  </si>
  <si>
    <t xml:space="preserve">This supplier was hit by a natural disaster and is no longer in existence. End the relationship with this supplier. </t>
  </si>
  <si>
    <t>Critical</t>
  </si>
  <si>
    <t>Approximate Distribution</t>
  </si>
  <si>
    <t>Negative Event List</t>
  </si>
  <si>
    <t>Event Severity</t>
  </si>
  <si>
    <t>Event Description</t>
  </si>
  <si>
    <t>Effect</t>
  </si>
  <si>
    <t xml:space="preserve">Quality defects caused manufacturing delays this period requiring overtime costs of $3,000. </t>
  </si>
  <si>
    <t xml:space="preserve">A review of your inventories found bad inventory. </t>
  </si>
  <si>
    <t>Product problems were found in production and will need to be reworked.</t>
  </si>
  <si>
    <t xml:space="preserve">The supplier had a disruption with their own supply network and can no longer provide all product types. </t>
  </si>
  <si>
    <t>There was a disruption in the delivery of product from this supplier and no product arrived.</t>
  </si>
  <si>
    <t>This supplier has increased all of their prices by $1 for every product.</t>
  </si>
  <si>
    <t xml:space="preserve">Product arrived in your facility late, leading to overtime production. </t>
  </si>
  <si>
    <t>Product arrived in your facility very early, forcing your company to make arrangements for additional warehousing space.</t>
  </si>
  <si>
    <t xml:space="preserve">The shipment is late, but you are able to expedite the shipment at a cost of $10,000. </t>
  </si>
  <si>
    <t xml:space="preserve">The supplier failed to deliver the entire period's demand, disrupting your future orders for customers, and causing a large social media brigade. </t>
  </si>
  <si>
    <t>Your company is seen as old-fashioned.</t>
  </si>
  <si>
    <t xml:space="preserve">Your product is outdated and it's taking your supplier a long time to finish the next version. </t>
  </si>
  <si>
    <t xml:space="preserve">Changing market demand has led to a shift in demand to new innovative products. Your supplier was not able to be as innovative. </t>
  </si>
  <si>
    <t xml:space="preserve">A new innovative change to Products A an D was released in the market, but your supplier cannot keep up with the change. </t>
  </si>
  <si>
    <t>Positive Event List</t>
  </si>
  <si>
    <t>You received a high quality reward for your organization.</t>
  </si>
  <si>
    <t>Your product was selected by the US government for military use.</t>
  </si>
  <si>
    <t>There was some disruption due to storms, but your company was able to manage it effectively.</t>
  </si>
  <si>
    <t>Natural disaster hit the region, but your supplier was largely unaffected. Other competitors however are unable to meet their demand, and a large number of companies have placed orders to your company.</t>
  </si>
  <si>
    <t>No Effect</t>
  </si>
  <si>
    <t xml:space="preserve">Your product received an innovativeness award. </t>
  </si>
  <si>
    <t>Your supplier's innovation has changed the way they manufacture their products making their products much cheaper.</t>
  </si>
  <si>
    <t>Totals</t>
  </si>
  <si>
    <t xml:space="preserve">End the relationship with this supplier </t>
  </si>
  <si>
    <t>Effective inventory management has led to a reduction of $10,000 of expenses in your warehouse.</t>
  </si>
  <si>
    <t>Code</t>
  </si>
  <si>
    <t>Week</t>
  </si>
  <si>
    <t>Demand</t>
  </si>
  <si>
    <t>Event Number</t>
  </si>
  <si>
    <t>Event Lookup</t>
  </si>
  <si>
    <t>Event Type</t>
  </si>
  <si>
    <t>Event Effects</t>
  </si>
  <si>
    <t>Condition</t>
  </si>
  <si>
    <t>Instructions</t>
  </si>
  <si>
    <t>+ 10% Demand for next three periods</t>
  </si>
  <si>
    <t>Receive +20% demand for every subsequent period starting two periods out</t>
  </si>
  <si>
    <t>Gain 10% increased demand from customer appreciation for 1 period</t>
  </si>
  <si>
    <t>Do nothing</t>
  </si>
  <si>
    <t>Add 300 to all remaining periods on the Supplier management sheet for the impacted supplier</t>
  </si>
  <si>
    <t>Incur $3,000 loss</t>
  </si>
  <si>
    <t xml:space="preserve">Poor manufacturing of your product has led to product failure in field applications which have led to 1 death and several injuries. You have been forced to recall the product. </t>
  </si>
  <si>
    <t>Incur a $100,000 loss from the recall efforts and litigation costs.</t>
  </si>
  <si>
    <t>Receive -100% stock this period from this supplier</t>
  </si>
  <si>
    <t>Increase the manufacturing cost by $1 for each applicable product</t>
  </si>
  <si>
    <t>You are no longer able to select this supplier for future periods</t>
  </si>
  <si>
    <t>Incur $3,000 additional costs for the period for the extra overtime</t>
  </si>
  <si>
    <t>Incur $5,000 additional costs for the period</t>
  </si>
  <si>
    <t>Incur $10,000 additional costs</t>
  </si>
  <si>
    <t xml:space="preserve">Receive -100% inventory received for this period, and -50% Demand for 2 following weeks </t>
  </si>
  <si>
    <t>Receive -50% demand for the next period</t>
  </si>
  <si>
    <t>Team 1</t>
  </si>
  <si>
    <t>Team 2</t>
  </si>
  <si>
    <t>Team 3</t>
  </si>
  <si>
    <t>Team 4</t>
  </si>
  <si>
    <t>Team 5</t>
  </si>
  <si>
    <t>Team 6</t>
  </si>
  <si>
    <t>Team 7</t>
  </si>
  <si>
    <t>Team 8</t>
  </si>
  <si>
    <t>Team 9</t>
  </si>
  <si>
    <t>Team 10</t>
  </si>
  <si>
    <t>Team 11</t>
  </si>
  <si>
    <t>Team 12</t>
  </si>
  <si>
    <t>Team 13</t>
  </si>
  <si>
    <t>Team 14</t>
  </si>
  <si>
    <t>Team 15</t>
  </si>
  <si>
    <t>Team 16</t>
  </si>
  <si>
    <t>Team 17</t>
  </si>
  <si>
    <t>Team 18</t>
  </si>
  <si>
    <t>Team 19</t>
  </si>
  <si>
    <t>Team 20</t>
  </si>
  <si>
    <t>Overall Performance</t>
  </si>
  <si>
    <t>Performance Over Time</t>
  </si>
  <si>
    <t>Products Impacted</t>
  </si>
  <si>
    <t>Every product supplied by a supplier with quality ≥ High</t>
  </si>
  <si>
    <t xml:space="preserve">Add 10 to the following 3 periods in column G on each product inventory sheet which was impacted </t>
  </si>
  <si>
    <t>High quality product yielded more usable components than expected, increase inventory received for the period by +10%.</t>
  </si>
  <si>
    <t>+ 10% inventory received for the period</t>
  </si>
  <si>
    <t>Add 10 to the current period in column E on each product inventory sheet which was impacted</t>
  </si>
  <si>
    <t>Receive $10,000 as a period adjustment for each applicable product</t>
  </si>
  <si>
    <t>Every product supplied by a supplier with quality ≥ Very High</t>
  </si>
  <si>
    <t>Add 10,000 to the current period in column E on the Performance Sheet for each product impacted</t>
  </si>
  <si>
    <t xml:space="preserve">Add 20 to all periods starting 2 periods out in column G on each product inventory sheet which was impacted </t>
  </si>
  <si>
    <t xml:space="preserve">There was some disruption due to a port closure, but your supplier was able to reroute the supply. Your customer granted you a one time reward for responsiveness. </t>
  </si>
  <si>
    <t>Gain $3,000 from customers as a period adjustment for each applicable product</t>
  </si>
  <si>
    <t>Add 3,000 to the current period in column E on the Performance Sheet for each product impacted</t>
  </si>
  <si>
    <t>Increase the sales price by $2 for all remaining periods for each applicable product</t>
  </si>
  <si>
    <t>Add $2 for all remaining periods to Column F on the Product Pricing Sheet for each impacted product</t>
  </si>
  <si>
    <t xml:space="preserve">Add 50 to 3 periods starting 2 periods out in column G on each product inventory sheet which was impacted </t>
  </si>
  <si>
    <t>Every product supplied by a supplier with timeliness ≥ High</t>
  </si>
  <si>
    <t xml:space="preserve">The timely nature of the supplier's deliveries has allowed you to decrease inventory processing costs significantly. </t>
  </si>
  <si>
    <t>Inventory carrying costs are reduced by 5% for each applicable product</t>
  </si>
  <si>
    <t>Remove 5% for all remaining periods from Column G in Product Pricing Sheet for each impacted product</t>
  </si>
  <si>
    <t>Receive a one time $10,000 period adjustment for each applicable product</t>
  </si>
  <si>
    <t>Every product supplied by a supplier with timeliness ≥ Very High</t>
  </si>
  <si>
    <t>You have established a vendor-managed inventory system with this supplier.</t>
  </si>
  <si>
    <t>Change ICC to 0% for each applicable product</t>
  </si>
  <si>
    <t>Change value to 0%  for all remaining periods from Column G in Product Pricing Sheet for each impacted product</t>
  </si>
  <si>
    <t>Your supplier used a novel phone app to simplify the way you communicate with your supplier.</t>
  </si>
  <si>
    <t>Every product supplied by a supplier with innovativeness ≥ High</t>
  </si>
  <si>
    <t>Receive +10% demand for the next 6 periods  for each applicable product</t>
  </si>
  <si>
    <t xml:space="preserve">Add 10 to the following 6 periods in column G on each product inventory sheet which was impacted </t>
  </si>
  <si>
    <t xml:space="preserve">Your have worked closely with your supplier on a major innovation which has increased the demand for your product.  </t>
  </si>
  <si>
    <t>Increase the demand by 100% starting 2 weeks from this period for 3 periods for each applicable product</t>
  </si>
  <si>
    <t>Every product supplied by a supplier with innovativeness ≥ Very High</t>
  </si>
  <si>
    <t xml:space="preserve">Add 100 to 3 periods starting 2 periods out in column G on each product inventory sheet which was impacted </t>
  </si>
  <si>
    <t>Variable costs decrease by $1 for the rest of the game for each applicable product</t>
  </si>
  <si>
    <t>Add -1 for all remaining periods in Column D on the Product Pricing Sheet for each impacted product</t>
  </si>
  <si>
    <t>Every product supplied by a supplier with quality ≤ Low</t>
  </si>
  <si>
    <t>Add -3,000 to the current period in column E on the Performance Sheet for each product impacted</t>
  </si>
  <si>
    <t>Lose 10% inventory and incur $5,000 rework for each applicable product</t>
  </si>
  <si>
    <t>Every product supplied by a supplier with quality ≤ Very Low</t>
  </si>
  <si>
    <t xml:space="preserve">Add -10 to the current period in column E on each product inventory sheet which was impacted and add -5,000 to the current period in column E on the Performance Sheet for each product impacted. </t>
  </si>
  <si>
    <t>Add -100,000 to the current period in column E on the Performance Sheet for each product impacted</t>
  </si>
  <si>
    <t xml:space="preserve">This supplier can no longer provide products A or B for three periods </t>
  </si>
  <si>
    <t>You are no longer able to select this supplier for the next three periods for products A and B</t>
  </si>
  <si>
    <t>Add -100 to the current period in column E on each product inventory sheet which was impacted</t>
  </si>
  <si>
    <t>Add 1 for all remaining periods in Column D on the Product Pricing Sheet for each impacted product</t>
  </si>
  <si>
    <t>Add -5,000 to the current period in column E on the Performance Sheet for each product impacted</t>
  </si>
  <si>
    <t>Add -10,000 to the current period in column E on the Performance Sheet for each product impacted</t>
  </si>
  <si>
    <t xml:space="preserve">Add -100 to the current period in column E on each product inventory sheet which was impacted and add -50 to the next 2 periods in column E on each product inventory sheet which was impacted </t>
  </si>
  <si>
    <t xml:space="preserve">Add -10 to the next 3 periods in column G on each product inventory sheet which was impacted </t>
  </si>
  <si>
    <t xml:space="preserve">Add -50 to the next period in column G on each product inventory sheet which was impacted </t>
  </si>
  <si>
    <t xml:space="preserve">Add -30 to the next 6 periods in column G on each product inventory sheet which was impacted </t>
  </si>
  <si>
    <t xml:space="preserve">This supplier can no longer supply product A or product D </t>
  </si>
  <si>
    <t>You are no longer able to select this supplier for products A and B</t>
  </si>
  <si>
    <t>Your product was reviewed by a famous YouTuber and found to have very high quality.</t>
  </si>
  <si>
    <t>Every product supplied by a supplier with innovativeness ≤ Very Low</t>
  </si>
  <si>
    <t>Every product supplied by a supplier with innovativeness ≤ Low</t>
  </si>
  <si>
    <t>Every product supplied by a supplier with timeliness ≤ Very Low</t>
  </si>
  <si>
    <t>Every product supplied by a supplier with timeliness ≤ Low</t>
  </si>
  <si>
    <t>Disruption Risk Management</t>
  </si>
  <si>
    <t>Every product supplied by a supplier with disruption risk management ≥ High</t>
  </si>
  <si>
    <t>Every product supplied by a supplier with disruption risk management ≥ Very High</t>
  </si>
  <si>
    <t>Every product supplied by a supplier with disruption risk management ≤ Low</t>
  </si>
  <si>
    <t>Every product supplied by a supplier with disruption risk management ≤ Very Low</t>
  </si>
  <si>
    <t xml:space="preserve">The oil market crashed, increasing the cost of manufacturing for most suppliers. Fortunately, your supplier hedges their risk  using options contracts and so will be able to continue to provide product at the same cost, despite increases in the market price. </t>
  </si>
  <si>
    <t xml:space="preserve">Add 10 to the next period in column G on each product inventory sheet which was impacted </t>
  </si>
  <si>
    <t>20% of your held inventory must be discarded for the current period</t>
  </si>
  <si>
    <t>Period 2</t>
  </si>
  <si>
    <t>Period 3</t>
  </si>
  <si>
    <t>Period 4</t>
  </si>
  <si>
    <t>Period 5</t>
  </si>
  <si>
    <t>Period 6</t>
  </si>
  <si>
    <t>Period 7</t>
  </si>
  <si>
    <t>Period 8</t>
  </si>
  <si>
    <t>Period 9</t>
  </si>
  <si>
    <t>Period 10</t>
  </si>
  <si>
    <t>Period 11</t>
  </si>
  <si>
    <t>Period 12</t>
  </si>
  <si>
    <t>Period 1</t>
  </si>
  <si>
    <t>Use "Demand and Event Display" sheet to select time range to display for each period</t>
  </si>
  <si>
    <t>Gain +50% demand for 3 periods starting in period T + 2 for each applicable product</t>
  </si>
  <si>
    <t>Receive permanent decrease in period fixed costs of $300 for each applicable product</t>
  </si>
  <si>
    <t>Receive -30% demand for 6 periods for each applicable product</t>
  </si>
  <si>
    <t>Receive -10% demand for the next 3 periods</t>
  </si>
  <si>
    <t>Input Student Performance Scores by period in this table</t>
  </si>
  <si>
    <t>Add -20% to the current period in column E on each product inventory sheet which was impacted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</si>
</sst>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0"/>
    <numFmt numFmtId="165" formatCode="mmmm"/>
  </numFmts>
  <fonts count="14" x14ac:knownFonts="1">
    <font>
      <sz val="11"/>
      <color theme="1"/>
      <name val="Calibri"/>
      <family val="2"/>
      <scheme val="minor"/>
    </font>
    <font>
      <sz val="11"/>
      <color theme="1"/>
      <name val="Calibri"/>
      <family val="2"/>
      <scheme val="minor"/>
    </font>
    <font>
      <sz val="11"/>
      <name val="Calibri"/>
      <family val="2"/>
      <scheme val="minor"/>
    </font>
    <font>
      <b/>
      <sz val="11"/>
      <color theme="1"/>
      <name val="Calibri"/>
      <family val="2"/>
      <scheme val="minor"/>
    </font>
    <font>
      <sz val="11"/>
      <color theme="0"/>
      <name val="Calibri"/>
      <family val="2"/>
      <scheme val="minor"/>
    </font>
    <font>
      <sz val="11"/>
      <color rgb="FF006100"/>
      <name val="Calibri"/>
      <family val="2"/>
      <scheme val="minor"/>
    </font>
    <font>
      <sz val="6"/>
      <color rgb="FF222222"/>
      <name val="Arial"/>
      <family val="2"/>
    </font>
    <font>
      <b/>
      <u/>
      <sz val="11"/>
      <color theme="1"/>
      <name val="Calibri"/>
      <family val="2"/>
      <scheme val="minor"/>
    </font>
    <font>
      <sz val="26"/>
      <color theme="1"/>
      <name val="Calibri"/>
      <family val="2"/>
      <scheme val="minor"/>
    </font>
    <font>
      <sz val="28"/>
      <color theme="1"/>
      <name val="Calibri"/>
      <family val="2"/>
      <scheme val="minor"/>
    </font>
    <font>
      <sz val="36"/>
      <color theme="1"/>
      <name val="Calibri"/>
      <family val="2"/>
      <scheme val="minor"/>
    </font>
    <font>
      <b/>
      <u/>
      <sz val="24"/>
      <color theme="1"/>
      <name val="Calibri"/>
      <family val="2"/>
      <scheme val="minor"/>
    </font>
    <font>
      <sz val="10"/>
      <color theme="1"/>
      <name val="Calibri"/>
      <family val="2"/>
      <scheme val="minor"/>
    </font>
    <font>
      <b/>
      <sz val="11"/>
      <color rgb="FFFF0000"/>
      <name val="Calibri"/>
      <family val="2"/>
      <scheme val="minor"/>
    </font>
  </fonts>
  <fills count="6">
    <fill>
      <patternFill patternType="none"/>
    </fill>
    <fill>
      <patternFill patternType="gray125"/>
    </fill>
    <fill>
      <patternFill patternType="solid">
        <fgColor theme="0"/>
        <bgColor indexed="64"/>
      </patternFill>
    </fill>
    <fill>
      <patternFill patternType="solid">
        <fgColor theme="1"/>
        <bgColor indexed="64"/>
      </patternFill>
    </fill>
    <fill>
      <patternFill patternType="solid">
        <fgColor rgb="FFC6EFCE"/>
      </patternFill>
    </fill>
    <fill>
      <patternFill patternType="solid">
        <fgColor rgb="FF00B0F0"/>
        <bgColor indexed="64"/>
      </patternFill>
    </fill>
  </fills>
  <borders count="22">
    <border>
      <left/>
      <right/>
      <top/>
      <bottom/>
      <diagonal/>
    </border>
    <border>
      <left/>
      <right/>
      <top/>
      <bottom style="medium">
        <color indexed="64"/>
      </bottom>
      <diagonal/>
    </border>
    <border>
      <left/>
      <right/>
      <top style="medium">
        <color indexed="64"/>
      </top>
      <bottom style="medium">
        <color indexed="64"/>
      </bottom>
      <diagonal/>
    </border>
    <border>
      <left/>
      <right/>
      <top style="medium">
        <color indexed="64"/>
      </top>
      <bottom style="thick">
        <color indexed="64"/>
      </bottom>
      <diagonal/>
    </border>
    <border>
      <left/>
      <right/>
      <top/>
      <bottom style="thick">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3">
    <xf numFmtId="0" fontId="0" fillId="0" borderId="0"/>
    <xf numFmtId="9" fontId="1" fillId="0" borderId="0" applyFont="0" applyFill="0" applyBorder="0" applyAlignment="0" applyProtection="0"/>
    <xf numFmtId="0" fontId="5" fillId="4" borderId="0" applyNumberFormat="0" applyBorder="0" applyAlignment="0" applyProtection="0"/>
  </cellStyleXfs>
  <cellXfs count="74">
    <xf numFmtId="0" fontId="0" fillId="0" borderId="0" xfId="0"/>
    <xf numFmtId="3" fontId="0" fillId="0" borderId="0" xfId="0" applyNumberFormat="1"/>
    <xf numFmtId="164" fontId="0" fillId="0" borderId="0" xfId="0" applyNumberFormat="1"/>
    <xf numFmtId="4" fontId="0" fillId="0" borderId="0" xfId="0" applyNumberFormat="1"/>
    <xf numFmtId="0" fontId="0" fillId="0" borderId="0" xfId="0" applyAlignment="1">
      <alignment wrapText="1"/>
    </xf>
    <xf numFmtId="0" fontId="0" fillId="2" borderId="0" xfId="0" applyFill="1" applyProtection="1">
      <protection locked="0"/>
    </xf>
    <xf numFmtId="165" fontId="0" fillId="2" borderId="0" xfId="0" applyNumberFormat="1" applyFill="1" applyAlignment="1" applyProtection="1">
      <alignment horizontal="left"/>
      <protection locked="0"/>
    </xf>
    <xf numFmtId="165" fontId="2" fillId="2" borderId="0" xfId="0" applyNumberFormat="1" applyFont="1" applyFill="1" applyAlignment="1" applyProtection="1">
      <alignment horizontal="left"/>
      <protection locked="0"/>
    </xf>
    <xf numFmtId="0" fontId="0" fillId="0" borderId="0" xfId="0" applyAlignment="1">
      <alignment horizontal="left"/>
    </xf>
    <xf numFmtId="0" fontId="0" fillId="2" borderId="0" xfId="0" applyFill="1" applyAlignment="1" applyProtection="1">
      <alignment horizontal="left"/>
      <protection locked="0"/>
    </xf>
    <xf numFmtId="9" fontId="0" fillId="0" borderId="0" xfId="1" applyFont="1"/>
    <xf numFmtId="1" fontId="2" fillId="3" borderId="0" xfId="0" applyNumberFormat="1" applyFont="1" applyFill="1"/>
    <xf numFmtId="0" fontId="3" fillId="2" borderId="1" xfId="0" applyFont="1" applyFill="1" applyBorder="1" applyAlignment="1">
      <alignment vertical="center" wrapText="1"/>
    </xf>
    <xf numFmtId="0" fontId="0" fillId="2" borderId="1" xfId="0" applyFill="1" applyBorder="1" applyAlignment="1">
      <alignment vertical="center" wrapText="1"/>
    </xf>
    <xf numFmtId="0" fontId="0" fillId="2" borderId="2" xfId="0" applyFill="1" applyBorder="1" applyAlignment="1">
      <alignment vertical="center" wrapText="1"/>
    </xf>
    <xf numFmtId="0" fontId="0" fillId="2" borderId="2" xfId="0" quotePrefix="1" applyFill="1" applyBorder="1" applyAlignment="1">
      <alignment vertical="center" wrapText="1"/>
    </xf>
    <xf numFmtId="0" fontId="0" fillId="2" borderId="0" xfId="0" applyFill="1" applyAlignment="1">
      <alignment vertical="center"/>
    </xf>
    <xf numFmtId="0" fontId="0" fillId="2" borderId="0" xfId="0" applyFill="1" applyAlignment="1">
      <alignment vertical="center" wrapText="1"/>
    </xf>
    <xf numFmtId="2" fontId="0" fillId="0" borderId="0" xfId="0" applyNumberFormat="1" applyAlignment="1">
      <alignment horizontal="center"/>
    </xf>
    <xf numFmtId="3" fontId="0" fillId="0" borderId="0" xfId="0" applyNumberFormat="1" applyAlignment="1">
      <alignment horizontal="center"/>
    </xf>
    <xf numFmtId="0" fontId="0" fillId="0" borderId="0" xfId="0" applyAlignment="1">
      <alignment horizontal="center"/>
    </xf>
    <xf numFmtId="164" fontId="3" fillId="0" borderId="0" xfId="0" applyNumberFormat="1" applyFont="1" applyAlignment="1">
      <alignment horizontal="center" vertical="center"/>
    </xf>
    <xf numFmtId="164" fontId="3" fillId="0" borderId="0" xfId="0" applyNumberFormat="1" applyFont="1" applyAlignment="1">
      <alignment horizontal="center"/>
    </xf>
    <xf numFmtId="3" fontId="0" fillId="3" borderId="0" xfId="0" applyNumberFormat="1" applyFill="1"/>
    <xf numFmtId="3" fontId="2" fillId="3" borderId="0" xfId="0" applyNumberFormat="1" applyFont="1" applyFill="1"/>
    <xf numFmtId="0" fontId="0" fillId="2" borderId="1" xfId="0" quotePrefix="1" applyFill="1" applyBorder="1" applyAlignment="1">
      <alignment vertical="center" wrapText="1"/>
    </xf>
    <xf numFmtId="0" fontId="0" fillId="2" borderId="2" xfId="0" applyFill="1" applyBorder="1" applyAlignment="1">
      <alignment horizontal="center" vertical="center" wrapText="1"/>
    </xf>
    <xf numFmtId="0" fontId="3" fillId="2" borderId="2" xfId="0" applyFont="1" applyFill="1" applyBorder="1" applyAlignment="1">
      <alignment vertical="center" wrapText="1"/>
    </xf>
    <xf numFmtId="0" fontId="0" fillId="2" borderId="3" xfId="0" applyFill="1" applyBorder="1" applyAlignment="1">
      <alignment horizontal="center" vertical="center" wrapText="1"/>
    </xf>
    <xf numFmtId="0" fontId="0" fillId="2" borderId="3" xfId="0" applyFill="1" applyBorder="1" applyAlignment="1">
      <alignment vertical="center" wrapText="1"/>
    </xf>
    <xf numFmtId="0" fontId="0" fillId="2" borderId="3" xfId="0" quotePrefix="1" applyFill="1" applyBorder="1" applyAlignment="1">
      <alignment vertical="center" wrapText="1"/>
    </xf>
    <xf numFmtId="0" fontId="0" fillId="2" borderId="1" xfId="0" applyFill="1" applyBorder="1" applyAlignment="1">
      <alignment horizontal="center" vertical="center" wrapText="1"/>
    </xf>
    <xf numFmtId="0" fontId="0" fillId="2" borderId="0" xfId="0" applyFill="1" applyAlignment="1">
      <alignment horizontal="center" vertical="center"/>
    </xf>
    <xf numFmtId="0" fontId="0" fillId="2" borderId="0" xfId="0" applyFill="1" applyBorder="1" applyAlignment="1">
      <alignment vertical="center" wrapText="1"/>
    </xf>
    <xf numFmtId="0" fontId="6" fillId="0" borderId="0" xfId="0" applyFont="1"/>
    <xf numFmtId="0" fontId="0" fillId="2" borderId="4" xfId="0" applyFill="1" applyBorder="1" applyAlignment="1">
      <alignment vertical="center" wrapText="1"/>
    </xf>
    <xf numFmtId="0" fontId="0" fillId="2" borderId="4" xfId="0" applyFont="1" applyFill="1" applyBorder="1" applyAlignment="1">
      <alignment horizontal="center" vertical="center" wrapText="1"/>
    </xf>
    <xf numFmtId="0" fontId="3" fillId="0" borderId="0" xfId="0" applyFont="1"/>
    <xf numFmtId="0" fontId="7" fillId="0" borderId="0" xfId="0" applyFont="1"/>
    <xf numFmtId="1" fontId="9" fillId="0" borderId="0" xfId="0" applyNumberFormat="1" applyFont="1" applyAlignment="1">
      <alignment horizontal="center"/>
    </xf>
    <xf numFmtId="2" fontId="11" fillId="0" borderId="0" xfId="0" applyNumberFormat="1" applyFont="1" applyAlignment="1">
      <alignment horizontal="center"/>
    </xf>
    <xf numFmtId="0" fontId="8" fillId="0" borderId="0" xfId="0" applyFont="1" applyAlignment="1">
      <alignment wrapText="1"/>
    </xf>
    <xf numFmtId="1" fontId="9" fillId="0" borderId="0" xfId="0" applyNumberFormat="1" applyFont="1" applyAlignment="1">
      <alignment vertical="center"/>
    </xf>
    <xf numFmtId="1" fontId="10" fillId="0" borderId="0" xfId="0" applyNumberFormat="1" applyFont="1" applyAlignment="1">
      <alignment horizontal="center" vertical="center"/>
    </xf>
    <xf numFmtId="0" fontId="3" fillId="0" borderId="0" xfId="0" applyFont="1" applyProtection="1">
      <protection locked="0"/>
    </xf>
    <xf numFmtId="0" fontId="2" fillId="0" borderId="0" xfId="2" applyFont="1" applyFill="1" applyAlignment="1" applyProtection="1">
      <alignment horizontal="center"/>
      <protection locked="0"/>
    </xf>
    <xf numFmtId="0" fontId="2" fillId="0" borderId="0" xfId="2" applyFont="1" applyFill="1" applyBorder="1" applyAlignment="1" applyProtection="1">
      <alignment horizontal="center"/>
      <protection locked="0"/>
    </xf>
    <xf numFmtId="0" fontId="2" fillId="0" borderId="0" xfId="2" applyFont="1" applyFill="1" applyBorder="1" applyProtection="1">
      <protection locked="0"/>
    </xf>
    <xf numFmtId="0" fontId="0" fillId="0" borderId="0" xfId="0" applyProtection="1">
      <protection locked="0"/>
    </xf>
    <xf numFmtId="0" fontId="2" fillId="0" borderId="0" xfId="0" applyFont="1" applyProtection="1"/>
    <xf numFmtId="1" fontId="2" fillId="5" borderId="5" xfId="2" applyNumberFormat="1" applyFont="1" applyFill="1" applyBorder="1" applyAlignment="1" applyProtection="1">
      <alignment wrapText="1"/>
      <protection locked="0"/>
    </xf>
    <xf numFmtId="0" fontId="2" fillId="5" borderId="6" xfId="2" applyFont="1" applyFill="1" applyBorder="1" applyAlignment="1" applyProtection="1">
      <alignment wrapText="1"/>
      <protection locked="0"/>
    </xf>
    <xf numFmtId="0" fontId="2" fillId="5" borderId="7" xfId="2" applyFont="1" applyFill="1" applyBorder="1" applyAlignment="1" applyProtection="1">
      <alignment wrapText="1"/>
      <protection locked="0"/>
    </xf>
    <xf numFmtId="0" fontId="12" fillId="0" borderId="0" xfId="0" applyFont="1"/>
    <xf numFmtId="0" fontId="13" fillId="0" borderId="0" xfId="0" applyFont="1"/>
    <xf numFmtId="0" fontId="12" fillId="0" borderId="14" xfId="0" applyFont="1" applyBorder="1" applyProtection="1">
      <protection locked="0"/>
    </xf>
    <xf numFmtId="0" fontId="12" fillId="0" borderId="15" xfId="0" applyFont="1" applyBorder="1" applyProtection="1">
      <protection locked="0"/>
    </xf>
    <xf numFmtId="0" fontId="12" fillId="0" borderId="16" xfId="0" applyFont="1" applyBorder="1" applyProtection="1">
      <protection locked="0"/>
    </xf>
    <xf numFmtId="0" fontId="12" fillId="0" borderId="17" xfId="0" applyFont="1" applyBorder="1" applyProtection="1">
      <protection locked="0"/>
    </xf>
    <xf numFmtId="0" fontId="12" fillId="0" borderId="0" xfId="0" applyFont="1" applyBorder="1" applyProtection="1">
      <protection locked="0"/>
    </xf>
    <xf numFmtId="0" fontId="12" fillId="0" borderId="18" xfId="0" applyFont="1" applyBorder="1" applyProtection="1">
      <protection locked="0"/>
    </xf>
    <xf numFmtId="0" fontId="12" fillId="0" borderId="19" xfId="0" applyFont="1" applyBorder="1" applyProtection="1">
      <protection locked="0"/>
    </xf>
    <xf numFmtId="0" fontId="12" fillId="0" borderId="20" xfId="0" applyFont="1" applyBorder="1" applyProtection="1">
      <protection locked="0"/>
    </xf>
    <xf numFmtId="0" fontId="12" fillId="0" borderId="21" xfId="0" applyFont="1" applyBorder="1" applyProtection="1">
      <protection locked="0"/>
    </xf>
    <xf numFmtId="0" fontId="3" fillId="2" borderId="4" xfId="0" applyFont="1" applyFill="1" applyBorder="1" applyAlignment="1">
      <alignment vertical="center" wrapText="1"/>
    </xf>
    <xf numFmtId="0" fontId="0" fillId="2" borderId="1" xfId="0" applyFont="1" applyFill="1" applyBorder="1" applyAlignment="1">
      <alignment horizontal="center" vertical="center" wrapText="1"/>
    </xf>
    <xf numFmtId="0" fontId="0" fillId="2" borderId="0" xfId="0" applyFill="1" applyAlignment="1">
      <alignment horizontal="center" vertical="center" wrapText="1"/>
    </xf>
    <xf numFmtId="0" fontId="2" fillId="2" borderId="11" xfId="2" applyFont="1" applyFill="1" applyBorder="1" applyAlignment="1" applyProtection="1">
      <alignment wrapText="1"/>
      <protection locked="0"/>
    </xf>
    <xf numFmtId="0" fontId="2" fillId="2" borderId="12" xfId="2" applyFont="1" applyFill="1" applyBorder="1" applyAlignment="1" applyProtection="1">
      <alignment wrapText="1"/>
      <protection locked="0"/>
    </xf>
    <xf numFmtId="0" fontId="2" fillId="2" borderId="13" xfId="2" applyFont="1" applyFill="1" applyBorder="1" applyAlignment="1" applyProtection="1">
      <alignment wrapText="1"/>
      <protection locked="0"/>
    </xf>
    <xf numFmtId="0" fontId="2" fillId="2" borderId="8" xfId="2" applyFont="1" applyFill="1" applyBorder="1" applyAlignment="1" applyProtection="1">
      <alignment wrapText="1"/>
      <protection locked="0"/>
    </xf>
    <xf numFmtId="0" fontId="2" fillId="2" borderId="9" xfId="2" applyFont="1" applyFill="1" applyBorder="1" applyAlignment="1" applyProtection="1">
      <alignment wrapText="1"/>
      <protection locked="0"/>
    </xf>
    <xf numFmtId="0" fontId="2" fillId="2" borderId="10" xfId="2" applyFont="1" applyFill="1" applyBorder="1" applyAlignment="1" applyProtection="1">
      <alignment wrapText="1"/>
      <protection locked="0"/>
    </xf>
    <xf numFmtId="0" fontId="4" fillId="3" borderId="0" xfId="0" applyFont="1" applyFill="1" applyAlignment="1">
      <alignment horizontal="center" wrapText="1"/>
    </xf>
  </cellXfs>
  <cellStyles count="3">
    <cellStyle name="Good" xfId="2" builtinId="26"/>
    <cellStyle name="Normal" xfId="0" builtinId="0"/>
    <cellStyle name="Percent" xfId="1" builtinId="5"/>
  </cellStyles>
  <dxfs count="18">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92D050"/>
        </patternFill>
      </fill>
    </dxf>
    <dxf>
      <fill>
        <patternFill>
          <bgColor rgb="FF92D050"/>
        </patternFill>
      </fill>
    </dxf>
    <dxf>
      <fill>
        <patternFill>
          <bgColor rgb="FF00B050"/>
        </patternFill>
      </fill>
    </dxf>
    <dxf>
      <fill>
        <patternFill>
          <bgColor rgb="FFFF0000"/>
        </patternFill>
      </fill>
    </dxf>
    <dxf>
      <fill>
        <patternFill>
          <bgColor rgb="FF00B050"/>
        </patternFill>
      </fill>
    </dxf>
    <dxf>
      <fill>
        <patternFill>
          <bgColor rgb="FFFF0000"/>
        </patternFill>
      </fill>
    </dxf>
    <dxf>
      <fill>
        <patternFill>
          <bgColor rgb="FF92D05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Part Demand</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'Demand Sheet'!$D$2</c:f>
              <c:strCache>
                <c:ptCount val="1"/>
                <c:pt idx="0">
                  <c:v>Product A</c:v>
                </c:pt>
              </c:strCache>
            </c:strRef>
          </c:tx>
          <c:spPr>
            <a:ln w="28575" cap="rnd">
              <a:solidFill>
                <a:schemeClr val="accent1"/>
              </a:solidFill>
              <a:round/>
            </a:ln>
            <a:effectLst/>
          </c:spPr>
          <c:marker>
            <c:symbol val="none"/>
          </c:marker>
          <c:val>
            <c:numRef>
              <c:f>'Demand Sheet'!$D$3:$D$38</c:f>
              <c:numCache>
                <c:formatCode>General</c:formatCode>
                <c:ptCount val="36"/>
                <c:pt idx="0">
                  <c:v>384</c:v>
                </c:pt>
                <c:pt idx="1">
                  <c:v>252</c:v>
                </c:pt>
                <c:pt idx="2">
                  <c:v>376</c:v>
                </c:pt>
                <c:pt idx="3">
                  <c:v>396</c:v>
                </c:pt>
                <c:pt idx="4">
                  <c:v>600</c:v>
                </c:pt>
                <c:pt idx="5">
                  <c:v>752</c:v>
                </c:pt>
                <c:pt idx="6">
                  <c:v>480</c:v>
                </c:pt>
                <c:pt idx="7">
                  <c:v>594</c:v>
                </c:pt>
                <c:pt idx="8">
                  <c:v>512</c:v>
                </c:pt>
                <c:pt idx="9">
                  <c:v>722</c:v>
                </c:pt>
                <c:pt idx="10">
                  <c:v>629</c:v>
                </c:pt>
                <c:pt idx="11">
                  <c:v>608</c:v>
                </c:pt>
                <c:pt idx="12">
                  <c:v>770</c:v>
                </c:pt>
                <c:pt idx="13">
                  <c:v>798</c:v>
                </c:pt>
                <c:pt idx="14">
                  <c:v>777</c:v>
                </c:pt>
                <c:pt idx="15">
                  <c:v>700</c:v>
                </c:pt>
                <c:pt idx="16">
                  <c:v>741</c:v>
                </c:pt>
                <c:pt idx="17">
                  <c:v>782</c:v>
                </c:pt>
                <c:pt idx="18">
                  <c:v>816</c:v>
                </c:pt>
                <c:pt idx="19">
                  <c:v>864</c:v>
                </c:pt>
                <c:pt idx="20">
                  <c:v>1225</c:v>
                </c:pt>
                <c:pt idx="21">
                  <c:v>1250</c:v>
                </c:pt>
                <c:pt idx="22">
                  <c:v>870</c:v>
                </c:pt>
                <c:pt idx="23">
                  <c:v>1026</c:v>
                </c:pt>
                <c:pt idx="24" formatCode="0">
                  <c:v>1037</c:v>
                </c:pt>
                <c:pt idx="25" formatCode="0">
                  <c:v>1103</c:v>
                </c:pt>
                <c:pt idx="26" formatCode="0">
                  <c:v>1101</c:v>
                </c:pt>
                <c:pt idx="27" formatCode="0">
                  <c:v>1107</c:v>
                </c:pt>
                <c:pt idx="28" formatCode="0">
                  <c:v>1326</c:v>
                </c:pt>
                <c:pt idx="29" formatCode="0">
                  <c:v>1174</c:v>
                </c:pt>
                <c:pt idx="30" formatCode="0">
                  <c:v>1979</c:v>
                </c:pt>
                <c:pt idx="31" formatCode="0">
                  <c:v>1746</c:v>
                </c:pt>
                <c:pt idx="32" formatCode="0">
                  <c:v>1612</c:v>
                </c:pt>
                <c:pt idx="33" formatCode="0">
                  <c:v>2184</c:v>
                </c:pt>
                <c:pt idx="34" formatCode="0">
                  <c:v>1914</c:v>
                </c:pt>
                <c:pt idx="35" formatCode="0">
                  <c:v>2091</c:v>
                </c:pt>
              </c:numCache>
            </c:numRef>
          </c:val>
          <c:smooth val="0"/>
          <c:extLst>
            <c:ext xmlns:c16="http://schemas.microsoft.com/office/drawing/2014/chart" uri="{C3380CC4-5D6E-409C-BE32-E72D297353CC}">
              <c16:uniqueId val="{00000000-3685-4CAC-853D-604C812AC5C6}"/>
            </c:ext>
          </c:extLst>
        </c:ser>
        <c:ser>
          <c:idx val="1"/>
          <c:order val="1"/>
          <c:tx>
            <c:strRef>
              <c:f>'Demand Sheet'!$E$2</c:f>
              <c:strCache>
                <c:ptCount val="1"/>
                <c:pt idx="0">
                  <c:v>Product B</c:v>
                </c:pt>
              </c:strCache>
            </c:strRef>
          </c:tx>
          <c:spPr>
            <a:ln w="28575" cap="rnd">
              <a:solidFill>
                <a:schemeClr val="accent2"/>
              </a:solidFill>
              <a:round/>
            </a:ln>
            <a:effectLst/>
          </c:spPr>
          <c:marker>
            <c:symbol val="none"/>
          </c:marker>
          <c:val>
            <c:numRef>
              <c:f>'Demand Sheet'!$E$3:$E$38</c:f>
              <c:numCache>
                <c:formatCode>General</c:formatCode>
                <c:ptCount val="36"/>
                <c:pt idx="0">
                  <c:v>232</c:v>
                </c:pt>
                <c:pt idx="1">
                  <c:v>196</c:v>
                </c:pt>
                <c:pt idx="2">
                  <c:v>224</c:v>
                </c:pt>
                <c:pt idx="3">
                  <c:v>220</c:v>
                </c:pt>
                <c:pt idx="4">
                  <c:v>300</c:v>
                </c:pt>
                <c:pt idx="5">
                  <c:v>448</c:v>
                </c:pt>
                <c:pt idx="6">
                  <c:v>432</c:v>
                </c:pt>
                <c:pt idx="7">
                  <c:v>378</c:v>
                </c:pt>
                <c:pt idx="8">
                  <c:v>448</c:v>
                </c:pt>
                <c:pt idx="9">
                  <c:v>570</c:v>
                </c:pt>
                <c:pt idx="10">
                  <c:v>493</c:v>
                </c:pt>
                <c:pt idx="11">
                  <c:v>494</c:v>
                </c:pt>
                <c:pt idx="12">
                  <c:v>462</c:v>
                </c:pt>
                <c:pt idx="13">
                  <c:v>630</c:v>
                </c:pt>
                <c:pt idx="14">
                  <c:v>420</c:v>
                </c:pt>
                <c:pt idx="15">
                  <c:v>440</c:v>
                </c:pt>
                <c:pt idx="16">
                  <c:v>418</c:v>
                </c:pt>
                <c:pt idx="17">
                  <c:v>621</c:v>
                </c:pt>
                <c:pt idx="18">
                  <c:v>648</c:v>
                </c:pt>
                <c:pt idx="19">
                  <c:v>504</c:v>
                </c:pt>
                <c:pt idx="20">
                  <c:v>650</c:v>
                </c:pt>
                <c:pt idx="21">
                  <c:v>550</c:v>
                </c:pt>
                <c:pt idx="22">
                  <c:v>667</c:v>
                </c:pt>
                <c:pt idx="23">
                  <c:v>648</c:v>
                </c:pt>
                <c:pt idx="24" formatCode="0">
                  <c:v>471</c:v>
                </c:pt>
                <c:pt idx="25" formatCode="0">
                  <c:v>689</c:v>
                </c:pt>
                <c:pt idx="26" formatCode="0">
                  <c:v>642</c:v>
                </c:pt>
                <c:pt idx="27" formatCode="0">
                  <c:v>684</c:v>
                </c:pt>
                <c:pt idx="28" formatCode="0">
                  <c:v>821</c:v>
                </c:pt>
                <c:pt idx="29" formatCode="0">
                  <c:v>960</c:v>
                </c:pt>
                <c:pt idx="30" formatCode="0">
                  <c:v>1029</c:v>
                </c:pt>
                <c:pt idx="31" formatCode="0">
                  <c:v>915</c:v>
                </c:pt>
                <c:pt idx="32" formatCode="0">
                  <c:v>1264</c:v>
                </c:pt>
                <c:pt idx="33" formatCode="0">
                  <c:v>891</c:v>
                </c:pt>
                <c:pt idx="34" formatCode="0">
                  <c:v>1139</c:v>
                </c:pt>
                <c:pt idx="35" formatCode="0">
                  <c:v>871</c:v>
                </c:pt>
              </c:numCache>
            </c:numRef>
          </c:val>
          <c:smooth val="0"/>
          <c:extLst>
            <c:ext xmlns:c16="http://schemas.microsoft.com/office/drawing/2014/chart" uri="{C3380CC4-5D6E-409C-BE32-E72D297353CC}">
              <c16:uniqueId val="{00000001-3685-4CAC-853D-604C812AC5C6}"/>
            </c:ext>
          </c:extLst>
        </c:ser>
        <c:ser>
          <c:idx val="2"/>
          <c:order val="2"/>
          <c:tx>
            <c:strRef>
              <c:f>'Demand Sheet'!$F$2</c:f>
              <c:strCache>
                <c:ptCount val="1"/>
                <c:pt idx="0">
                  <c:v>Product C</c:v>
                </c:pt>
              </c:strCache>
            </c:strRef>
          </c:tx>
          <c:spPr>
            <a:ln w="28575" cap="rnd">
              <a:solidFill>
                <a:schemeClr val="accent3"/>
              </a:solidFill>
              <a:round/>
            </a:ln>
            <a:effectLst/>
          </c:spPr>
          <c:marker>
            <c:symbol val="none"/>
          </c:marker>
          <c:val>
            <c:numRef>
              <c:f>'Demand Sheet'!$F$3:$F$38</c:f>
              <c:numCache>
                <c:formatCode>General</c:formatCode>
                <c:ptCount val="36"/>
                <c:pt idx="0">
                  <c:v>80</c:v>
                </c:pt>
                <c:pt idx="1">
                  <c:v>112</c:v>
                </c:pt>
                <c:pt idx="2">
                  <c:v>88</c:v>
                </c:pt>
                <c:pt idx="3">
                  <c:v>143</c:v>
                </c:pt>
                <c:pt idx="4">
                  <c:v>195</c:v>
                </c:pt>
                <c:pt idx="5">
                  <c:v>288</c:v>
                </c:pt>
                <c:pt idx="6">
                  <c:v>240</c:v>
                </c:pt>
                <c:pt idx="7">
                  <c:v>252</c:v>
                </c:pt>
                <c:pt idx="8">
                  <c:v>160</c:v>
                </c:pt>
                <c:pt idx="9">
                  <c:v>285</c:v>
                </c:pt>
                <c:pt idx="10">
                  <c:v>306</c:v>
                </c:pt>
                <c:pt idx="11">
                  <c:v>285</c:v>
                </c:pt>
                <c:pt idx="12">
                  <c:v>286</c:v>
                </c:pt>
                <c:pt idx="13">
                  <c:v>378</c:v>
                </c:pt>
                <c:pt idx="14">
                  <c:v>210</c:v>
                </c:pt>
                <c:pt idx="15">
                  <c:v>380</c:v>
                </c:pt>
                <c:pt idx="16">
                  <c:v>285</c:v>
                </c:pt>
                <c:pt idx="17">
                  <c:v>276</c:v>
                </c:pt>
                <c:pt idx="18">
                  <c:v>384</c:v>
                </c:pt>
                <c:pt idx="19">
                  <c:v>336</c:v>
                </c:pt>
                <c:pt idx="20">
                  <c:v>325</c:v>
                </c:pt>
                <c:pt idx="21">
                  <c:v>500</c:v>
                </c:pt>
                <c:pt idx="22">
                  <c:v>435</c:v>
                </c:pt>
                <c:pt idx="23">
                  <c:v>432</c:v>
                </c:pt>
                <c:pt idx="24" formatCode="0">
                  <c:v>330</c:v>
                </c:pt>
                <c:pt idx="25" formatCode="0">
                  <c:v>276</c:v>
                </c:pt>
                <c:pt idx="26" formatCode="0">
                  <c:v>428</c:v>
                </c:pt>
                <c:pt idx="27" formatCode="0">
                  <c:v>521</c:v>
                </c:pt>
                <c:pt idx="28" formatCode="0">
                  <c:v>505</c:v>
                </c:pt>
                <c:pt idx="29" formatCode="0">
                  <c:v>427</c:v>
                </c:pt>
                <c:pt idx="30" formatCode="0">
                  <c:v>791</c:v>
                </c:pt>
                <c:pt idx="31" formatCode="0">
                  <c:v>457</c:v>
                </c:pt>
                <c:pt idx="32" formatCode="0">
                  <c:v>741</c:v>
                </c:pt>
                <c:pt idx="33" formatCode="0">
                  <c:v>535</c:v>
                </c:pt>
                <c:pt idx="34" formatCode="0">
                  <c:v>456</c:v>
                </c:pt>
                <c:pt idx="35" formatCode="0">
                  <c:v>697</c:v>
                </c:pt>
              </c:numCache>
            </c:numRef>
          </c:val>
          <c:smooth val="0"/>
          <c:extLst>
            <c:ext xmlns:c16="http://schemas.microsoft.com/office/drawing/2014/chart" uri="{C3380CC4-5D6E-409C-BE32-E72D297353CC}">
              <c16:uniqueId val="{00000002-3685-4CAC-853D-604C812AC5C6}"/>
            </c:ext>
          </c:extLst>
        </c:ser>
        <c:ser>
          <c:idx val="3"/>
          <c:order val="3"/>
          <c:tx>
            <c:strRef>
              <c:f>'Demand Sheet'!$G$2</c:f>
              <c:strCache>
                <c:ptCount val="1"/>
                <c:pt idx="0">
                  <c:v>Product D</c:v>
                </c:pt>
              </c:strCache>
            </c:strRef>
          </c:tx>
          <c:spPr>
            <a:ln w="28575" cap="rnd">
              <a:solidFill>
                <a:schemeClr val="accent4"/>
              </a:solidFill>
              <a:round/>
            </a:ln>
            <a:effectLst/>
          </c:spPr>
          <c:marker>
            <c:symbol val="none"/>
          </c:marker>
          <c:val>
            <c:numRef>
              <c:f>'Demand Sheet'!$G$3:$G$38</c:f>
              <c:numCache>
                <c:formatCode>General</c:formatCode>
                <c:ptCount val="3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312</c:v>
                </c:pt>
                <c:pt idx="20">
                  <c:v>200</c:v>
                </c:pt>
                <c:pt idx="21">
                  <c:v>225</c:v>
                </c:pt>
                <c:pt idx="22">
                  <c:v>145</c:v>
                </c:pt>
                <c:pt idx="23">
                  <c:v>351</c:v>
                </c:pt>
                <c:pt idx="24" formatCode="0">
                  <c:v>189</c:v>
                </c:pt>
                <c:pt idx="25" formatCode="0">
                  <c:v>386</c:v>
                </c:pt>
                <c:pt idx="26" formatCode="0">
                  <c:v>306</c:v>
                </c:pt>
                <c:pt idx="27" formatCode="0">
                  <c:v>163</c:v>
                </c:pt>
                <c:pt idx="28" formatCode="0">
                  <c:v>221</c:v>
                </c:pt>
                <c:pt idx="29" formatCode="0">
                  <c:v>213</c:v>
                </c:pt>
                <c:pt idx="30" formatCode="0">
                  <c:v>237</c:v>
                </c:pt>
                <c:pt idx="31" formatCode="0">
                  <c:v>416</c:v>
                </c:pt>
                <c:pt idx="32" formatCode="0">
                  <c:v>523</c:v>
                </c:pt>
                <c:pt idx="33" formatCode="0">
                  <c:v>267</c:v>
                </c:pt>
                <c:pt idx="34" formatCode="0">
                  <c:v>456</c:v>
                </c:pt>
                <c:pt idx="35" formatCode="0">
                  <c:v>349</c:v>
                </c:pt>
              </c:numCache>
            </c:numRef>
          </c:val>
          <c:smooth val="0"/>
          <c:extLst>
            <c:ext xmlns:c16="http://schemas.microsoft.com/office/drawing/2014/chart" uri="{C3380CC4-5D6E-409C-BE32-E72D297353CC}">
              <c16:uniqueId val="{00000003-3685-4CAC-853D-604C812AC5C6}"/>
            </c:ext>
          </c:extLst>
        </c:ser>
        <c:dLbls>
          <c:showLegendKey val="0"/>
          <c:showVal val="0"/>
          <c:showCatName val="0"/>
          <c:showSerName val="0"/>
          <c:showPercent val="0"/>
          <c:showBubbleSize val="0"/>
        </c:dLbls>
        <c:smooth val="0"/>
        <c:axId val="118088104"/>
        <c:axId val="118084576"/>
      </c:lineChart>
      <c:catAx>
        <c:axId val="118088104"/>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8084576"/>
        <c:crosses val="autoZero"/>
        <c:auto val="1"/>
        <c:lblAlgn val="ctr"/>
        <c:lblOffset val="100"/>
        <c:noMultiLvlLbl val="0"/>
      </c:catAx>
      <c:valAx>
        <c:axId val="11808457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8088104"/>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Total Demand</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none"/>
          </c:marker>
          <c:val>
            <c:numRef>
              <c:f>'Demand Sheet'!$H$3:$H$38</c:f>
              <c:numCache>
                <c:formatCode>#,##0</c:formatCode>
                <c:ptCount val="36"/>
                <c:pt idx="0">
                  <c:v>696</c:v>
                </c:pt>
                <c:pt idx="1">
                  <c:v>560</c:v>
                </c:pt>
                <c:pt idx="2">
                  <c:v>688</c:v>
                </c:pt>
                <c:pt idx="3">
                  <c:v>759</c:v>
                </c:pt>
                <c:pt idx="4">
                  <c:v>1095</c:v>
                </c:pt>
                <c:pt idx="5">
                  <c:v>1488</c:v>
                </c:pt>
                <c:pt idx="6">
                  <c:v>1152</c:v>
                </c:pt>
                <c:pt idx="7">
                  <c:v>1224</c:v>
                </c:pt>
                <c:pt idx="8">
                  <c:v>1120</c:v>
                </c:pt>
                <c:pt idx="9">
                  <c:v>1577</c:v>
                </c:pt>
                <c:pt idx="10">
                  <c:v>1428</c:v>
                </c:pt>
                <c:pt idx="11">
                  <c:v>1387</c:v>
                </c:pt>
                <c:pt idx="12">
                  <c:v>1518</c:v>
                </c:pt>
                <c:pt idx="13">
                  <c:v>1806</c:v>
                </c:pt>
                <c:pt idx="14">
                  <c:v>1407</c:v>
                </c:pt>
                <c:pt idx="15">
                  <c:v>1520</c:v>
                </c:pt>
                <c:pt idx="16">
                  <c:v>1444</c:v>
                </c:pt>
                <c:pt idx="17">
                  <c:v>1679</c:v>
                </c:pt>
                <c:pt idx="18">
                  <c:v>1848</c:v>
                </c:pt>
                <c:pt idx="19">
                  <c:v>2016</c:v>
                </c:pt>
                <c:pt idx="20">
                  <c:v>2400</c:v>
                </c:pt>
                <c:pt idx="21">
                  <c:v>2525</c:v>
                </c:pt>
                <c:pt idx="22">
                  <c:v>2117</c:v>
                </c:pt>
                <c:pt idx="23">
                  <c:v>2457</c:v>
                </c:pt>
                <c:pt idx="24">
                  <c:v>2027</c:v>
                </c:pt>
                <c:pt idx="25">
                  <c:v>2454</c:v>
                </c:pt>
                <c:pt idx="26">
                  <c:v>2477</c:v>
                </c:pt>
                <c:pt idx="27">
                  <c:v>2475</c:v>
                </c:pt>
                <c:pt idx="28">
                  <c:v>2873</c:v>
                </c:pt>
                <c:pt idx="29">
                  <c:v>2774</c:v>
                </c:pt>
                <c:pt idx="30">
                  <c:v>4036</c:v>
                </c:pt>
                <c:pt idx="31">
                  <c:v>3534</c:v>
                </c:pt>
                <c:pt idx="32">
                  <c:v>4140</c:v>
                </c:pt>
                <c:pt idx="33">
                  <c:v>3877</c:v>
                </c:pt>
                <c:pt idx="34">
                  <c:v>3965</c:v>
                </c:pt>
                <c:pt idx="35">
                  <c:v>4008</c:v>
                </c:pt>
              </c:numCache>
            </c:numRef>
          </c:val>
          <c:smooth val="0"/>
          <c:extLst>
            <c:ext xmlns:c16="http://schemas.microsoft.com/office/drawing/2014/chart" uri="{C3380CC4-5D6E-409C-BE32-E72D297353CC}">
              <c16:uniqueId val="{00000000-E508-4771-9F46-A52B77F73768}"/>
            </c:ext>
          </c:extLst>
        </c:ser>
        <c:dLbls>
          <c:showLegendKey val="0"/>
          <c:showVal val="0"/>
          <c:showCatName val="0"/>
          <c:showSerName val="0"/>
          <c:showPercent val="0"/>
          <c:showBubbleSize val="0"/>
        </c:dLbls>
        <c:smooth val="0"/>
        <c:axId val="118087712"/>
        <c:axId val="118086536"/>
      </c:lineChart>
      <c:catAx>
        <c:axId val="118087712"/>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8086536"/>
        <c:crosses val="autoZero"/>
        <c:auto val="1"/>
        <c:lblAlgn val="ctr"/>
        <c:lblOffset val="100"/>
        <c:noMultiLvlLbl val="0"/>
      </c:catAx>
      <c:valAx>
        <c:axId val="11808653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808771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Overall Team Performance </a:t>
            </a:r>
          </a:p>
          <a:p>
            <a:pPr>
              <a:defRPr/>
            </a:pPr>
            <a:r>
              <a:rPr lang="en-US"/>
              <a:t>(over time)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'Student Team Performance'!$A$60</c:f>
              <c:strCache>
                <c:ptCount val="1"/>
                <c:pt idx="0">
                  <c:v>Team 1</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Performance'!$B$60:$M$60</c:f>
              <c:numCache>
                <c:formatCode>General</c:formatCode>
                <c:ptCount val="12"/>
                <c:pt idx="0">
                  <c:v>10000</c:v>
                </c:pt>
                <c:pt idx="1">
                  <c:v>30000</c:v>
                </c:pt>
                <c:pt idx="2">
                  <c:v>48000</c:v>
                </c:pt>
                <c:pt idx="3">
                  <c:v>63000</c:v>
                </c:pt>
                <c:pt idx="4">
                  <c:v>88000</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0-D8BA-4CEC-B829-753016DC5D1A}"/>
            </c:ext>
          </c:extLst>
        </c:ser>
        <c:ser>
          <c:idx val="1"/>
          <c:order val="1"/>
          <c:tx>
            <c:strRef>
              <c:f>'Student Team Performance'!$A$61</c:f>
              <c:strCache>
                <c:ptCount val="1"/>
                <c:pt idx="0">
                  <c:v>Team 2</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Performance'!$B$61:$M$61</c:f>
              <c:numCache>
                <c:formatCode>General</c:formatCode>
                <c:ptCount val="12"/>
                <c:pt idx="0">
                  <c:v>-2000</c:v>
                </c:pt>
                <c:pt idx="1">
                  <c:v>7999</c:v>
                </c:pt>
                <c:pt idx="2">
                  <c:v>12999</c:v>
                </c:pt>
                <c:pt idx="3">
                  <c:v>2999</c:v>
                </c:pt>
                <c:pt idx="4">
                  <c:v>32999</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1-D8BA-4CEC-B829-753016DC5D1A}"/>
            </c:ext>
          </c:extLst>
        </c:ser>
        <c:ser>
          <c:idx val="2"/>
          <c:order val="2"/>
          <c:tx>
            <c:strRef>
              <c:f>'Student Team Performance'!$A$62</c:f>
              <c:strCache>
                <c:ptCount val="1"/>
                <c:pt idx="0">
                  <c:v>Team 3</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Performance'!$B$62:$M$62</c:f>
              <c:numCache>
                <c:formatCode>General</c:formatCode>
                <c:ptCount val="12"/>
                <c:pt idx="0">
                  <c:v>-50000</c:v>
                </c:pt>
                <c:pt idx="1">
                  <c:v>-40000</c:v>
                </c:pt>
                <c:pt idx="2">
                  <c:v>-20000</c:v>
                </c:pt>
                <c:pt idx="3">
                  <c:v>4000</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2-D8BA-4CEC-B829-753016DC5D1A}"/>
            </c:ext>
          </c:extLst>
        </c:ser>
        <c:ser>
          <c:idx val="3"/>
          <c:order val="3"/>
          <c:tx>
            <c:strRef>
              <c:f>'Student Team Performance'!$A$63</c:f>
              <c:strCache>
                <c:ptCount val="1"/>
                <c:pt idx="0">
                  <c:v>Team 4</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Performance'!$B$63:$M$63</c:f>
              <c:numCache>
                <c:formatCode>General</c:formatCode>
                <c:ptCount val="12"/>
                <c:pt idx="0">
                  <c:v>24000</c:v>
                </c:pt>
                <c:pt idx="1">
                  <c:v>26000</c:v>
                </c:pt>
                <c:pt idx="2">
                  <c:v>31000</c:v>
                </c:pt>
                <c:pt idx="3">
                  <c:v>37000</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3-D8BA-4CEC-B829-753016DC5D1A}"/>
            </c:ext>
          </c:extLst>
        </c:ser>
        <c:ser>
          <c:idx val="4"/>
          <c:order val="4"/>
          <c:tx>
            <c:strRef>
              <c:f>'Student Team Performance'!$A$64</c:f>
              <c:strCache>
                <c:ptCount val="1"/>
                <c:pt idx="0">
                  <c:v>Team 5</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Performance'!$B$64:$M$64</c:f>
              <c:numCache>
                <c:formatCode>General</c:formatCode>
                <c:ptCount val="12"/>
                <c:pt idx="0">
                  <c:v>0</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4-D8BA-4CEC-B829-753016DC5D1A}"/>
            </c:ext>
          </c:extLst>
        </c:ser>
        <c:ser>
          <c:idx val="5"/>
          <c:order val="5"/>
          <c:tx>
            <c:strRef>
              <c:f>'Student Team Performance'!$A$65</c:f>
              <c:strCache>
                <c:ptCount val="1"/>
                <c:pt idx="0">
                  <c:v>Team 6</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Performance'!$B$65:$M$65</c:f>
              <c:numCache>
                <c:formatCode>General</c:formatCode>
                <c:ptCount val="12"/>
                <c:pt idx="0">
                  <c:v>0</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5-D8BA-4CEC-B829-753016DC5D1A}"/>
            </c:ext>
          </c:extLst>
        </c:ser>
        <c:ser>
          <c:idx val="6"/>
          <c:order val="6"/>
          <c:tx>
            <c:strRef>
              <c:f>'Student Team Performance'!$A$66</c:f>
              <c:strCache>
                <c:ptCount val="1"/>
                <c:pt idx="0">
                  <c:v>Team 7</c:v>
                </c:pt>
              </c:strCache>
            </c:strRef>
          </c:tx>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Performance'!$B$66:$M$66</c:f>
              <c:numCache>
                <c:formatCode>General</c:formatCode>
                <c:ptCount val="12"/>
                <c:pt idx="0">
                  <c:v>0</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6-D8BA-4CEC-B829-753016DC5D1A}"/>
            </c:ext>
          </c:extLst>
        </c:ser>
        <c:ser>
          <c:idx val="7"/>
          <c:order val="7"/>
          <c:tx>
            <c:strRef>
              <c:f>'Student Team Performance'!$A$67</c:f>
              <c:strCache>
                <c:ptCount val="1"/>
                <c:pt idx="0">
                  <c:v>Team 8</c:v>
                </c:pt>
              </c:strCache>
            </c:strRef>
          </c:tx>
          <c:spPr>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Performance'!$B$67:$M$67</c:f>
              <c:numCache>
                <c:formatCode>General</c:formatCode>
                <c:ptCount val="12"/>
                <c:pt idx="0">
                  <c:v>0</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7-D8BA-4CEC-B829-753016DC5D1A}"/>
            </c:ext>
          </c:extLst>
        </c:ser>
        <c:ser>
          <c:idx val="8"/>
          <c:order val="8"/>
          <c:tx>
            <c:strRef>
              <c:f>'Student Team Performance'!$A$68</c:f>
              <c:strCache>
                <c:ptCount val="1"/>
                <c:pt idx="0">
                  <c:v>Team 9</c:v>
                </c:pt>
              </c:strCache>
            </c:strRef>
          </c:tx>
          <c:spPr>
            <a:ln w="28575"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Performance'!$B$68:$M$68</c:f>
              <c:numCache>
                <c:formatCode>General</c:formatCode>
                <c:ptCount val="12"/>
                <c:pt idx="0">
                  <c:v>0</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8-D8BA-4CEC-B829-753016DC5D1A}"/>
            </c:ext>
          </c:extLst>
        </c:ser>
        <c:ser>
          <c:idx val="9"/>
          <c:order val="9"/>
          <c:tx>
            <c:strRef>
              <c:f>'Student Team Performance'!$A$69</c:f>
              <c:strCache>
                <c:ptCount val="1"/>
                <c:pt idx="0">
                  <c:v>Team 10</c:v>
                </c:pt>
              </c:strCache>
            </c:strRef>
          </c:tx>
          <c:spPr>
            <a:ln w="28575" cap="rnd">
              <a:solidFill>
                <a:schemeClr val="accent4">
                  <a:lumMod val="60000"/>
                </a:schemeClr>
              </a:solidFill>
              <a:round/>
            </a:ln>
            <a:effectLst/>
          </c:spPr>
          <c:marker>
            <c:symbol val="circle"/>
            <c:size val="5"/>
            <c:spPr>
              <a:solidFill>
                <a:schemeClr val="accent4">
                  <a:lumMod val="60000"/>
                </a:schemeClr>
              </a:solidFill>
              <a:ln w="9525">
                <a:solidFill>
                  <a:schemeClr val="accent4">
                    <a:lumMod val="60000"/>
                  </a:schemeClr>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Performance'!$B$69:$M$69</c:f>
              <c:numCache>
                <c:formatCode>General</c:formatCode>
                <c:ptCount val="12"/>
                <c:pt idx="0">
                  <c:v>0</c:v>
                </c:pt>
                <c:pt idx="1">
                  <c:v>#N/A</c:v>
                </c:pt>
                <c:pt idx="2">
                  <c:v>#N/A</c:v>
                </c:pt>
                <c:pt idx="3">
                  <c:v>#N/A</c:v>
                </c:pt>
                <c:pt idx="4">
                  <c:v>#N/A</c:v>
                </c:pt>
                <c:pt idx="5">
                  <c:v>#N/A</c:v>
                </c:pt>
                <c:pt idx="6">
                  <c:v>#N/A</c:v>
                </c:pt>
                <c:pt idx="7">
                  <c:v>#N/A</c:v>
                </c:pt>
                <c:pt idx="8">
                  <c:v>#N/A</c:v>
                </c:pt>
                <c:pt idx="9">
                  <c:v>#N/A</c:v>
                </c:pt>
                <c:pt idx="10">
                  <c:v>#N/A</c:v>
                </c:pt>
                <c:pt idx="11">
                  <c:v>#N/A</c:v>
                </c:pt>
              </c:numCache>
            </c:numRef>
          </c:val>
          <c:smooth val="0"/>
          <c:extLst>
            <c:ext xmlns:c16="http://schemas.microsoft.com/office/drawing/2014/chart" uri="{C3380CC4-5D6E-409C-BE32-E72D297353CC}">
              <c16:uniqueId val="{00000009-D8BA-4CEC-B829-753016DC5D1A}"/>
            </c:ext>
          </c:extLst>
        </c:ser>
        <c:dLbls>
          <c:showLegendKey val="0"/>
          <c:showVal val="0"/>
          <c:showCatName val="0"/>
          <c:showSerName val="0"/>
          <c:showPercent val="0"/>
          <c:showBubbleSize val="0"/>
        </c:dLbls>
        <c:marker val="1"/>
        <c:smooth val="0"/>
        <c:axId val="866387615"/>
        <c:axId val="632053743"/>
      </c:lineChart>
      <c:catAx>
        <c:axId val="8663876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2053743"/>
        <c:crosses val="autoZero"/>
        <c:auto val="1"/>
        <c:lblAlgn val="ctr"/>
        <c:lblOffset val="100"/>
        <c:noMultiLvlLbl val="0"/>
      </c:catAx>
      <c:valAx>
        <c:axId val="63205374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6387615"/>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Overall Team Performance</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'Student Team Performance'!$N$2</c:f>
              <c:strCache>
                <c:ptCount val="1"/>
                <c:pt idx="0">
                  <c:v>Overall Performance</c:v>
                </c:pt>
              </c:strCache>
            </c:strRef>
          </c:tx>
          <c:spPr>
            <a:solidFill>
              <a:schemeClr val="accent1"/>
            </a:solidFill>
            <a:ln>
              <a:noFill/>
            </a:ln>
            <a:effectLst/>
          </c:spPr>
          <c:invertIfNegative val="0"/>
          <c:cat>
            <c:strRef>
              <c:f>'Student Team Performance'!$A$3:$A$22</c:f>
              <c:strCache>
                <c:ptCount val="20"/>
                <c:pt idx="0">
                  <c:v>Team 1</c:v>
                </c:pt>
                <c:pt idx="1">
                  <c:v>Team 2</c:v>
                </c:pt>
                <c:pt idx="2">
                  <c:v>Team 3</c:v>
                </c:pt>
                <c:pt idx="3">
                  <c:v>Team 4</c:v>
                </c:pt>
                <c:pt idx="4">
                  <c:v>Team 5</c:v>
                </c:pt>
                <c:pt idx="5">
                  <c:v>Team 6</c:v>
                </c:pt>
                <c:pt idx="6">
                  <c:v>Team 7</c:v>
                </c:pt>
                <c:pt idx="7">
                  <c:v>Team 8</c:v>
                </c:pt>
                <c:pt idx="8">
                  <c:v>Team 9</c:v>
                </c:pt>
                <c:pt idx="9">
                  <c:v>Team 10</c:v>
                </c:pt>
                <c:pt idx="10">
                  <c:v>Team 11</c:v>
                </c:pt>
                <c:pt idx="11">
                  <c:v>Team 12</c:v>
                </c:pt>
                <c:pt idx="12">
                  <c:v>Team 13</c:v>
                </c:pt>
                <c:pt idx="13">
                  <c:v>Team 14</c:v>
                </c:pt>
                <c:pt idx="14">
                  <c:v>Team 15</c:v>
                </c:pt>
                <c:pt idx="15">
                  <c:v>Team 16</c:v>
                </c:pt>
                <c:pt idx="16">
                  <c:v>Team 17</c:v>
                </c:pt>
                <c:pt idx="17">
                  <c:v>Team 18</c:v>
                </c:pt>
                <c:pt idx="18">
                  <c:v>Team 19</c:v>
                </c:pt>
                <c:pt idx="19">
                  <c:v>Team 20</c:v>
                </c:pt>
              </c:strCache>
            </c:strRef>
          </c:cat>
          <c:val>
            <c:numRef>
              <c:f>'Student Team Performance'!$N$3:$N$22</c:f>
              <c:numCache>
                <c:formatCode>General</c:formatCode>
                <c:ptCount val="20"/>
                <c:pt idx="0">
                  <c:v>88000</c:v>
                </c:pt>
                <c:pt idx="1">
                  <c:v>32999</c:v>
                </c:pt>
                <c:pt idx="2">
                  <c:v>4000</c:v>
                </c:pt>
                <c:pt idx="3">
                  <c:v>37000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numCache>
            </c:numRef>
          </c:val>
          <c:extLst>
            <c:ext xmlns:c16="http://schemas.microsoft.com/office/drawing/2014/chart" uri="{C3380CC4-5D6E-409C-BE32-E72D297353CC}">
              <c16:uniqueId val="{00000000-11DA-4D2C-BBD4-C0D19F71259B}"/>
            </c:ext>
          </c:extLst>
        </c:ser>
        <c:dLbls>
          <c:showLegendKey val="0"/>
          <c:showVal val="0"/>
          <c:showCatName val="0"/>
          <c:showSerName val="0"/>
          <c:showPercent val="0"/>
          <c:showBubbleSize val="0"/>
        </c:dLbls>
        <c:gapWidth val="219"/>
        <c:overlap val="-27"/>
        <c:axId val="862362511"/>
        <c:axId val="1520491215"/>
      </c:barChart>
      <c:catAx>
        <c:axId val="86236251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20491215"/>
        <c:crosses val="autoZero"/>
        <c:auto val="1"/>
        <c:lblAlgn val="ctr"/>
        <c:lblOffset val="100"/>
        <c:noMultiLvlLbl val="0"/>
      </c:catAx>
      <c:valAx>
        <c:axId val="152049121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236251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Team Performance</a:t>
            </a:r>
          </a:p>
          <a:p>
            <a:pPr>
              <a:defRPr/>
            </a:pPr>
            <a:r>
              <a:rPr lang="en-US"/>
              <a:t>(by</a:t>
            </a:r>
            <a:r>
              <a:rPr lang="en-US" baseline="0"/>
              <a:t> Period)</a:t>
            </a:r>
            <a:endParaRPr lang="en-US"/>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'Student Team Performance'!$A$3</c:f>
              <c:strCache>
                <c:ptCount val="1"/>
                <c:pt idx="0">
                  <c:v>Team 1</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Performance'!$B$3:$M$3</c:f>
              <c:numCache>
                <c:formatCode>General</c:formatCode>
                <c:ptCount val="12"/>
                <c:pt idx="0">
                  <c:v>10000</c:v>
                </c:pt>
                <c:pt idx="1">
                  <c:v>20000</c:v>
                </c:pt>
                <c:pt idx="2">
                  <c:v>18000</c:v>
                </c:pt>
                <c:pt idx="3">
                  <c:v>15000</c:v>
                </c:pt>
                <c:pt idx="4">
                  <c:v>25000</c:v>
                </c:pt>
              </c:numCache>
            </c:numRef>
          </c:val>
          <c:smooth val="0"/>
          <c:extLst>
            <c:ext xmlns:c16="http://schemas.microsoft.com/office/drawing/2014/chart" uri="{C3380CC4-5D6E-409C-BE32-E72D297353CC}">
              <c16:uniqueId val="{00000000-3AFB-4A32-9E3D-09F51BA85A9F}"/>
            </c:ext>
          </c:extLst>
        </c:ser>
        <c:ser>
          <c:idx val="1"/>
          <c:order val="1"/>
          <c:tx>
            <c:strRef>
              <c:f>'Student Team Performance'!$A$4</c:f>
              <c:strCache>
                <c:ptCount val="1"/>
                <c:pt idx="0">
                  <c:v>Team 2</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Performance'!$B$4:$M$4</c:f>
              <c:numCache>
                <c:formatCode>General</c:formatCode>
                <c:ptCount val="12"/>
                <c:pt idx="0">
                  <c:v>-2000</c:v>
                </c:pt>
                <c:pt idx="1">
                  <c:v>9999</c:v>
                </c:pt>
                <c:pt idx="2">
                  <c:v>5000</c:v>
                </c:pt>
                <c:pt idx="3">
                  <c:v>-10000</c:v>
                </c:pt>
                <c:pt idx="4">
                  <c:v>30000</c:v>
                </c:pt>
              </c:numCache>
            </c:numRef>
          </c:val>
          <c:smooth val="0"/>
          <c:extLst>
            <c:ext xmlns:c16="http://schemas.microsoft.com/office/drawing/2014/chart" uri="{C3380CC4-5D6E-409C-BE32-E72D297353CC}">
              <c16:uniqueId val="{00000001-3AFB-4A32-9E3D-09F51BA85A9F}"/>
            </c:ext>
          </c:extLst>
        </c:ser>
        <c:ser>
          <c:idx val="2"/>
          <c:order val="2"/>
          <c:tx>
            <c:strRef>
              <c:f>'Student Team Performance'!$A$5</c:f>
              <c:strCache>
                <c:ptCount val="1"/>
                <c:pt idx="0">
                  <c:v>Team 3</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Performance'!$B$5:$M$5</c:f>
              <c:numCache>
                <c:formatCode>General</c:formatCode>
                <c:ptCount val="12"/>
                <c:pt idx="0">
                  <c:v>-50000</c:v>
                </c:pt>
                <c:pt idx="1">
                  <c:v>10000</c:v>
                </c:pt>
                <c:pt idx="2">
                  <c:v>20000</c:v>
                </c:pt>
                <c:pt idx="3">
                  <c:v>24000</c:v>
                </c:pt>
              </c:numCache>
            </c:numRef>
          </c:val>
          <c:smooth val="0"/>
          <c:extLst>
            <c:ext xmlns:c16="http://schemas.microsoft.com/office/drawing/2014/chart" uri="{C3380CC4-5D6E-409C-BE32-E72D297353CC}">
              <c16:uniqueId val="{00000002-3AFB-4A32-9E3D-09F51BA85A9F}"/>
            </c:ext>
          </c:extLst>
        </c:ser>
        <c:ser>
          <c:idx val="3"/>
          <c:order val="3"/>
          <c:tx>
            <c:strRef>
              <c:f>'Student Team Performance'!$A$6</c:f>
              <c:strCache>
                <c:ptCount val="1"/>
                <c:pt idx="0">
                  <c:v>Team 4</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Performance'!$B$6:$M$6</c:f>
              <c:numCache>
                <c:formatCode>General</c:formatCode>
                <c:ptCount val="12"/>
                <c:pt idx="0">
                  <c:v>24000</c:v>
                </c:pt>
                <c:pt idx="1">
                  <c:v>2000</c:v>
                </c:pt>
                <c:pt idx="2">
                  <c:v>5000</c:v>
                </c:pt>
                <c:pt idx="3">
                  <c:v>6000</c:v>
                </c:pt>
              </c:numCache>
            </c:numRef>
          </c:val>
          <c:smooth val="0"/>
          <c:extLst>
            <c:ext xmlns:c16="http://schemas.microsoft.com/office/drawing/2014/chart" uri="{C3380CC4-5D6E-409C-BE32-E72D297353CC}">
              <c16:uniqueId val="{00000003-3AFB-4A32-9E3D-09F51BA85A9F}"/>
            </c:ext>
          </c:extLst>
        </c:ser>
        <c:ser>
          <c:idx val="4"/>
          <c:order val="4"/>
          <c:tx>
            <c:strRef>
              <c:f>'Student Team Performance'!$A$7</c:f>
              <c:strCache>
                <c:ptCount val="1"/>
                <c:pt idx="0">
                  <c:v>Team 5</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Performance'!$B$7:$M$7</c:f>
              <c:numCache>
                <c:formatCode>General</c:formatCode>
                <c:ptCount val="12"/>
              </c:numCache>
            </c:numRef>
          </c:val>
          <c:smooth val="0"/>
          <c:extLst>
            <c:ext xmlns:c16="http://schemas.microsoft.com/office/drawing/2014/chart" uri="{C3380CC4-5D6E-409C-BE32-E72D297353CC}">
              <c16:uniqueId val="{00000004-3AFB-4A32-9E3D-09F51BA85A9F}"/>
            </c:ext>
          </c:extLst>
        </c:ser>
        <c:ser>
          <c:idx val="5"/>
          <c:order val="5"/>
          <c:tx>
            <c:strRef>
              <c:f>'Student Team Performance'!$A$8</c:f>
              <c:strCache>
                <c:ptCount val="1"/>
                <c:pt idx="0">
                  <c:v>Team 6</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Performance'!$B$8:$M$8</c:f>
              <c:numCache>
                <c:formatCode>General</c:formatCode>
                <c:ptCount val="12"/>
              </c:numCache>
            </c:numRef>
          </c:val>
          <c:smooth val="0"/>
          <c:extLst>
            <c:ext xmlns:c16="http://schemas.microsoft.com/office/drawing/2014/chart" uri="{C3380CC4-5D6E-409C-BE32-E72D297353CC}">
              <c16:uniqueId val="{00000005-3AFB-4A32-9E3D-09F51BA85A9F}"/>
            </c:ext>
          </c:extLst>
        </c:ser>
        <c:ser>
          <c:idx val="6"/>
          <c:order val="6"/>
          <c:tx>
            <c:strRef>
              <c:f>'Student Team Performance'!$A$9</c:f>
              <c:strCache>
                <c:ptCount val="1"/>
                <c:pt idx="0">
                  <c:v>Team 7</c:v>
                </c:pt>
              </c:strCache>
            </c:strRef>
          </c:tx>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Performance'!$B$9:$M$9</c:f>
              <c:numCache>
                <c:formatCode>General</c:formatCode>
                <c:ptCount val="12"/>
              </c:numCache>
            </c:numRef>
          </c:val>
          <c:smooth val="0"/>
          <c:extLst>
            <c:ext xmlns:c16="http://schemas.microsoft.com/office/drawing/2014/chart" uri="{C3380CC4-5D6E-409C-BE32-E72D297353CC}">
              <c16:uniqueId val="{00000006-3AFB-4A32-9E3D-09F51BA85A9F}"/>
            </c:ext>
          </c:extLst>
        </c:ser>
        <c:ser>
          <c:idx val="7"/>
          <c:order val="7"/>
          <c:tx>
            <c:strRef>
              <c:f>'Student Team Performance'!$A$10</c:f>
              <c:strCache>
                <c:ptCount val="1"/>
                <c:pt idx="0">
                  <c:v>Team 8</c:v>
                </c:pt>
              </c:strCache>
            </c:strRef>
          </c:tx>
          <c:spPr>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Performance'!$B$10:$M$10</c:f>
              <c:numCache>
                <c:formatCode>General</c:formatCode>
                <c:ptCount val="12"/>
              </c:numCache>
            </c:numRef>
          </c:val>
          <c:smooth val="0"/>
          <c:extLst>
            <c:ext xmlns:c16="http://schemas.microsoft.com/office/drawing/2014/chart" uri="{C3380CC4-5D6E-409C-BE32-E72D297353CC}">
              <c16:uniqueId val="{00000007-3AFB-4A32-9E3D-09F51BA85A9F}"/>
            </c:ext>
          </c:extLst>
        </c:ser>
        <c:ser>
          <c:idx val="8"/>
          <c:order val="8"/>
          <c:tx>
            <c:strRef>
              <c:f>'Student Team Performance'!$A$11</c:f>
              <c:strCache>
                <c:ptCount val="1"/>
                <c:pt idx="0">
                  <c:v>Team 9</c:v>
                </c:pt>
              </c:strCache>
            </c:strRef>
          </c:tx>
          <c:spPr>
            <a:ln w="28575"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Performance'!$B$11:$M$11</c:f>
              <c:numCache>
                <c:formatCode>General</c:formatCode>
                <c:ptCount val="12"/>
              </c:numCache>
            </c:numRef>
          </c:val>
          <c:smooth val="0"/>
          <c:extLst>
            <c:ext xmlns:c16="http://schemas.microsoft.com/office/drawing/2014/chart" uri="{C3380CC4-5D6E-409C-BE32-E72D297353CC}">
              <c16:uniqueId val="{00000008-3AFB-4A32-9E3D-09F51BA85A9F}"/>
            </c:ext>
          </c:extLst>
        </c:ser>
        <c:ser>
          <c:idx val="9"/>
          <c:order val="9"/>
          <c:tx>
            <c:strRef>
              <c:f>'Student Team Performance'!$A$12</c:f>
              <c:strCache>
                <c:ptCount val="1"/>
                <c:pt idx="0">
                  <c:v>Team 10</c:v>
                </c:pt>
              </c:strCache>
            </c:strRef>
          </c:tx>
          <c:spPr>
            <a:ln w="28575" cap="rnd">
              <a:solidFill>
                <a:schemeClr val="accent4">
                  <a:lumMod val="60000"/>
                </a:schemeClr>
              </a:solidFill>
              <a:round/>
            </a:ln>
            <a:effectLst/>
          </c:spPr>
          <c:marker>
            <c:symbol val="circle"/>
            <c:size val="5"/>
            <c:spPr>
              <a:solidFill>
                <a:schemeClr val="accent4">
                  <a:lumMod val="60000"/>
                </a:schemeClr>
              </a:solidFill>
              <a:ln w="9525">
                <a:solidFill>
                  <a:schemeClr val="accent4">
                    <a:lumMod val="60000"/>
                  </a:schemeClr>
                </a:solidFill>
              </a:ln>
              <a:effectLst/>
            </c:spPr>
          </c:marker>
          <c:cat>
            <c:strRef>
              <c:f>'Student Team Performance'!$B$2:$M$2</c:f>
              <c:strCache>
                <c:ptCount val="12"/>
                <c:pt idx="0">
                  <c:v>Period 1</c:v>
                </c:pt>
                <c:pt idx="1">
                  <c:v>Period 2</c:v>
                </c:pt>
                <c:pt idx="2">
                  <c:v>Period 3</c:v>
                </c:pt>
                <c:pt idx="3">
                  <c:v>Period 4</c:v>
                </c:pt>
                <c:pt idx="4">
                  <c:v>Period 5</c:v>
                </c:pt>
                <c:pt idx="5">
                  <c:v>Period 6</c:v>
                </c:pt>
                <c:pt idx="6">
                  <c:v>Period 7</c:v>
                </c:pt>
                <c:pt idx="7">
                  <c:v>Period 8</c:v>
                </c:pt>
                <c:pt idx="8">
                  <c:v>Period 9</c:v>
                </c:pt>
                <c:pt idx="9">
                  <c:v>Period 10</c:v>
                </c:pt>
                <c:pt idx="10">
                  <c:v>Period 11</c:v>
                </c:pt>
                <c:pt idx="11">
                  <c:v>Period 12</c:v>
                </c:pt>
              </c:strCache>
            </c:strRef>
          </c:cat>
          <c:val>
            <c:numRef>
              <c:f>'Student Team Performance'!$B$12:$M$12</c:f>
              <c:numCache>
                <c:formatCode>General</c:formatCode>
                <c:ptCount val="12"/>
              </c:numCache>
            </c:numRef>
          </c:val>
          <c:smooth val="0"/>
          <c:extLst>
            <c:ext xmlns:c16="http://schemas.microsoft.com/office/drawing/2014/chart" uri="{C3380CC4-5D6E-409C-BE32-E72D297353CC}">
              <c16:uniqueId val="{00000009-3AFB-4A32-9E3D-09F51BA85A9F}"/>
            </c:ext>
          </c:extLst>
        </c:ser>
        <c:dLbls>
          <c:showLegendKey val="0"/>
          <c:showVal val="0"/>
          <c:showCatName val="0"/>
          <c:showSerName val="0"/>
          <c:showPercent val="0"/>
          <c:showBubbleSize val="0"/>
        </c:dLbls>
        <c:marker val="1"/>
        <c:smooth val="0"/>
        <c:axId val="862366255"/>
        <c:axId val="1520497695"/>
      </c:lineChart>
      <c:catAx>
        <c:axId val="8623662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20497695"/>
        <c:crosses val="autoZero"/>
        <c:auto val="1"/>
        <c:lblAlgn val="ctr"/>
        <c:lblOffset val="100"/>
        <c:noMultiLvlLbl val="0"/>
      </c:catAx>
      <c:valAx>
        <c:axId val="152049769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62366255"/>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1</xdr:col>
      <xdr:colOff>257906</xdr:colOff>
      <xdr:row>45</xdr:row>
      <xdr:rowOff>46892</xdr:rowOff>
    </xdr:from>
    <xdr:to>
      <xdr:col>13</xdr:col>
      <xdr:colOff>252044</xdr:colOff>
      <xdr:row>73</xdr:row>
      <xdr:rowOff>41030</xdr:rowOff>
    </xdr:to>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17584</xdr:colOff>
      <xdr:row>45</xdr:row>
      <xdr:rowOff>5862</xdr:rowOff>
    </xdr:from>
    <xdr:to>
      <xdr:col>26</xdr:col>
      <xdr:colOff>281353</xdr:colOff>
      <xdr:row>72</xdr:row>
      <xdr:rowOff>11722</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14</xdr:col>
      <xdr:colOff>76200</xdr:colOff>
      <xdr:row>1</xdr:row>
      <xdr:rowOff>9525</xdr:rowOff>
    </xdr:from>
    <xdr:to>
      <xdr:col>21</xdr:col>
      <xdr:colOff>381000</xdr:colOff>
      <xdr:row>21</xdr:row>
      <xdr:rowOff>114300</xdr:rowOff>
    </xdr:to>
    <xdr:graphicFrame macro="">
      <xdr:nvGraphicFramePr>
        <xdr:cNvPr id="3" name="Chart 2">
          <a:extLst>
            <a:ext uri="{FF2B5EF4-FFF2-40B4-BE49-F238E27FC236}">
              <a16:creationId xmlns:a16="http://schemas.microsoft.com/office/drawing/2014/main" id="{D55D5369-1A93-4102-B870-D236A639534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352425</xdr:colOff>
      <xdr:row>23</xdr:row>
      <xdr:rowOff>0</xdr:rowOff>
    </xdr:from>
    <xdr:to>
      <xdr:col>17</xdr:col>
      <xdr:colOff>38100</xdr:colOff>
      <xdr:row>37</xdr:row>
      <xdr:rowOff>76200</xdr:rowOff>
    </xdr:to>
    <xdr:graphicFrame macro="">
      <xdr:nvGraphicFramePr>
        <xdr:cNvPr id="4" name="Chart 3">
          <a:extLst>
            <a:ext uri="{FF2B5EF4-FFF2-40B4-BE49-F238E27FC236}">
              <a16:creationId xmlns:a16="http://schemas.microsoft.com/office/drawing/2014/main" id="{4514A031-FC2C-4524-80CD-3DBD09D252F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66675</xdr:colOff>
      <xdr:row>23</xdr:row>
      <xdr:rowOff>9525</xdr:rowOff>
    </xdr:from>
    <xdr:to>
      <xdr:col>9</xdr:col>
      <xdr:colOff>104775</xdr:colOff>
      <xdr:row>37</xdr:row>
      <xdr:rowOff>85725</xdr:rowOff>
    </xdr:to>
    <xdr:graphicFrame macro="">
      <xdr:nvGraphicFramePr>
        <xdr:cNvPr id="5" name="Chart 4">
          <a:extLst>
            <a:ext uri="{FF2B5EF4-FFF2-40B4-BE49-F238E27FC236}">
              <a16:creationId xmlns:a16="http://schemas.microsoft.com/office/drawing/2014/main" id="{160F1AE9-ED98-4362-91B8-CE504823D1E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O36"/>
  <sheetViews>
    <sheetView tabSelected="1" zoomScale="115" zoomScaleNormal="115" workbookViewId="0">
      <selection activeCell="E9" sqref="E9"/>
    </sheetView>
  </sheetViews>
  <sheetFormatPr defaultRowHeight="14.25" x14ac:dyDescent="0.45"/>
  <cols>
    <col min="1" max="1" width="28" bestFit="1" customWidth="1"/>
    <col min="2" max="2" width="19.06640625" bestFit="1" customWidth="1"/>
    <col min="3" max="3" width="18.86328125" bestFit="1" customWidth="1"/>
    <col min="4" max="4" width="18.73046875" bestFit="1" customWidth="1"/>
    <col min="5" max="5" width="19.19921875" bestFit="1" customWidth="1"/>
    <col min="6" max="6" width="8.73046875" customWidth="1"/>
    <col min="7" max="7" width="9.59765625" bestFit="1" customWidth="1"/>
    <col min="8" max="9" width="14.59765625" customWidth="1"/>
    <col min="10" max="11" width="0" hidden="1" customWidth="1"/>
    <col min="12" max="12" width="9.59765625" bestFit="1" customWidth="1"/>
    <col min="13" max="13" width="9" bestFit="1" customWidth="1"/>
    <col min="14" max="14" width="8" bestFit="1" customWidth="1"/>
    <col min="15" max="15" width="15.86328125" bestFit="1" customWidth="1"/>
    <col min="16" max="16" width="8.73046875" bestFit="1" customWidth="1"/>
  </cols>
  <sheetData>
    <row r="2" spans="1:15" ht="33.4" x14ac:dyDescent="1">
      <c r="A2" t="s">
        <v>45</v>
      </c>
      <c r="B2" s="41">
        <v>0</v>
      </c>
      <c r="C2" s="4"/>
      <c r="D2" s="18"/>
      <c r="E2" s="18"/>
      <c r="F2" s="18"/>
      <c r="G2" s="18"/>
      <c r="H2" s="18"/>
      <c r="I2" s="18"/>
      <c r="J2" s="18"/>
      <c r="K2" s="18"/>
      <c r="L2" s="18"/>
      <c r="M2" s="18"/>
      <c r="N2" s="18"/>
    </row>
    <row r="3" spans="1:15" x14ac:dyDescent="0.45">
      <c r="B3" s="18"/>
      <c r="C3" s="18"/>
      <c r="D3" s="18"/>
      <c r="E3" s="18"/>
      <c r="F3" s="18"/>
      <c r="G3" s="18"/>
      <c r="H3" s="18"/>
      <c r="I3" s="18"/>
      <c r="J3" s="18"/>
      <c r="K3" s="18"/>
      <c r="L3" s="18"/>
      <c r="M3" s="18"/>
      <c r="N3" s="18"/>
    </row>
    <row r="4" spans="1:15" ht="30.75" x14ac:dyDescent="0.9">
      <c r="A4" s="38" t="s">
        <v>46</v>
      </c>
      <c r="B4" s="40" t="s">
        <v>0</v>
      </c>
      <c r="C4" s="40" t="s">
        <v>1</v>
      </c>
      <c r="D4" s="40" t="s">
        <v>2</v>
      </c>
      <c r="E4" s="40" t="s">
        <v>3</v>
      </c>
      <c r="F4" s="18"/>
      <c r="G4" s="18"/>
      <c r="H4" s="18"/>
      <c r="I4" s="18"/>
      <c r="J4" s="18"/>
      <c r="K4" s="18"/>
      <c r="L4" s="18"/>
      <c r="M4" s="18"/>
      <c r="N4" s="18"/>
    </row>
    <row r="5" spans="1:15" ht="36" x14ac:dyDescent="1.05">
      <c r="B5" s="39" t="e">
        <f>VLOOKUP($B$2,'Demand Sheet'!$A$27:$H$38,4,FALSE)</f>
        <v>#N/A</v>
      </c>
      <c r="C5" s="39" t="e">
        <f>VLOOKUP($B$2,'Demand Sheet'!$A$27:$H$38,5,FALSE)</f>
        <v>#N/A</v>
      </c>
      <c r="D5" s="39" t="e">
        <f>VLOOKUP($B$2,'Demand Sheet'!$A$27:$H$38,6,FALSE)</f>
        <v>#N/A</v>
      </c>
      <c r="E5" s="39" t="e">
        <f>VLOOKUP($B$2,'Demand Sheet'!$A$27:$H$38,7,FALSE)</f>
        <v>#N/A</v>
      </c>
      <c r="F5" s="18"/>
      <c r="G5" s="18"/>
      <c r="H5" s="18"/>
      <c r="I5" s="18"/>
      <c r="J5" s="18"/>
      <c r="K5" s="18"/>
      <c r="L5" s="18"/>
      <c r="M5" s="18"/>
      <c r="N5" s="18"/>
    </row>
    <row r="6" spans="1:15" x14ac:dyDescent="0.45">
      <c r="B6" s="18"/>
      <c r="C6" s="18"/>
      <c r="D6" s="18"/>
      <c r="E6" s="18"/>
      <c r="F6" s="18"/>
      <c r="G6" s="18"/>
      <c r="H6" s="18"/>
      <c r="I6" s="18"/>
      <c r="J6" s="18"/>
      <c r="K6" s="18"/>
      <c r="L6" s="18"/>
      <c r="M6" s="18"/>
      <c r="N6" s="18"/>
      <c r="O6" s="1"/>
    </row>
    <row r="7" spans="1:15" ht="31.5" customHeight="1" x14ac:dyDescent="0.45">
      <c r="A7" s="37" t="s">
        <v>47</v>
      </c>
      <c r="B7" s="43">
        <f ca="1">RANDBETWEEN(1,32)</f>
        <v>3</v>
      </c>
      <c r="C7" s="42"/>
      <c r="D7" s="42"/>
      <c r="E7" s="42"/>
      <c r="F7" s="18"/>
      <c r="G7" s="18"/>
      <c r="H7" s="18"/>
      <c r="I7" s="18"/>
      <c r="J7" s="18"/>
      <c r="K7" s="18"/>
      <c r="L7" s="18"/>
      <c r="M7" s="18"/>
      <c r="N7" s="18"/>
    </row>
    <row r="8" spans="1:15" ht="14.25" customHeight="1" x14ac:dyDescent="0.45">
      <c r="B8" s="42"/>
      <c r="C8" s="42"/>
      <c r="D8" s="42"/>
      <c r="E8" s="42"/>
      <c r="F8" s="18"/>
      <c r="G8" s="18"/>
      <c r="H8" s="18"/>
      <c r="I8" s="18"/>
      <c r="J8" s="18"/>
      <c r="K8" s="18"/>
      <c r="L8" s="18"/>
      <c r="M8" s="18"/>
      <c r="N8" s="18"/>
      <c r="O8" s="1"/>
    </row>
    <row r="9" spans="1:15" ht="14.25" customHeight="1" thickBot="1" x14ac:dyDescent="0.5">
      <c r="A9" s="44" t="s">
        <v>48</v>
      </c>
      <c r="B9" s="45"/>
      <c r="C9" s="45"/>
      <c r="D9" s="46"/>
      <c r="E9" s="46"/>
      <c r="F9" s="46"/>
      <c r="G9" s="46"/>
      <c r="H9" s="46"/>
      <c r="I9" s="47"/>
      <c r="J9" s="47"/>
      <c r="K9" s="47"/>
      <c r="L9" s="47"/>
      <c r="M9" s="47"/>
      <c r="N9" s="47"/>
      <c r="O9" s="47"/>
    </row>
    <row r="10" spans="1:15" ht="14.25" customHeight="1" x14ac:dyDescent="0.45">
      <c r="A10" s="48" t="s">
        <v>44</v>
      </c>
      <c r="B10" s="50">
        <f ca="1">B7</f>
        <v>3</v>
      </c>
      <c r="C10" s="51"/>
      <c r="D10" s="51"/>
      <c r="E10" s="51"/>
      <c r="F10" s="51"/>
      <c r="G10" s="51"/>
      <c r="H10" s="51"/>
      <c r="I10" s="51"/>
      <c r="J10" s="51"/>
      <c r="K10" s="51"/>
      <c r="L10" s="51"/>
      <c r="M10" s="52"/>
    </row>
    <row r="11" spans="1:15" ht="14.25" customHeight="1" x14ac:dyDescent="0.45">
      <c r="A11" s="48" t="s">
        <v>49</v>
      </c>
      <c r="B11" s="70" t="str">
        <f ca="1">IFERROR(VLOOKUP(B10,'Event Sheet'!$A$2:$F$50,2,FALSE),"")</f>
        <v>Quality</v>
      </c>
      <c r="C11" s="71"/>
      <c r="D11" s="71"/>
      <c r="E11" s="71"/>
      <c r="F11" s="71"/>
      <c r="G11" s="71"/>
      <c r="H11" s="71"/>
      <c r="I11" s="71"/>
      <c r="J11" s="71"/>
      <c r="K11" s="71"/>
      <c r="L11" s="71"/>
      <c r="M11" s="72"/>
    </row>
    <row r="12" spans="1:15" ht="14.25" customHeight="1" x14ac:dyDescent="0.45">
      <c r="A12" s="49" t="s">
        <v>16</v>
      </c>
      <c r="B12" s="70" t="str">
        <f ca="1">IFERROR(VLOOKUP(B10,'Event Sheet'!$A$2:$F$50,3,FALSE),"")</f>
        <v>Major</v>
      </c>
      <c r="C12" s="71"/>
      <c r="D12" s="71"/>
      <c r="E12" s="71"/>
      <c r="F12" s="71"/>
      <c r="G12" s="71"/>
      <c r="H12" s="71"/>
      <c r="I12" s="71"/>
      <c r="J12" s="71"/>
      <c r="K12" s="71"/>
      <c r="L12" s="71"/>
      <c r="M12" s="72"/>
    </row>
    <row r="13" spans="1:15" ht="14.25" customHeight="1" x14ac:dyDescent="0.45">
      <c r="A13" s="48" t="s">
        <v>17</v>
      </c>
      <c r="B13" s="70" t="str">
        <f ca="1">IFERROR(VLOOKUP(B10,'Event Sheet'!$A$2:$F$50,4,FALSE),"")</f>
        <v>You received a high quality reward for your organization.</v>
      </c>
      <c r="C13" s="71"/>
      <c r="D13" s="71"/>
      <c r="E13" s="71"/>
      <c r="F13" s="71"/>
      <c r="G13" s="71"/>
      <c r="H13" s="71"/>
      <c r="I13" s="71"/>
      <c r="J13" s="71"/>
      <c r="K13" s="71"/>
      <c r="L13" s="71"/>
      <c r="M13" s="72"/>
    </row>
    <row r="14" spans="1:15" ht="14.25" customHeight="1" x14ac:dyDescent="0.45">
      <c r="A14" s="48" t="s">
        <v>50</v>
      </c>
      <c r="B14" s="70" t="str">
        <f ca="1">IFERROR(VLOOKUP(B10,'Event Sheet'!$A$2:$F$50,5,FALSE),"")</f>
        <v>Receive $10,000 as a period adjustment for each applicable product</v>
      </c>
      <c r="C14" s="71"/>
      <c r="D14" s="71"/>
      <c r="E14" s="71"/>
      <c r="F14" s="71"/>
      <c r="G14" s="71"/>
      <c r="H14" s="71"/>
      <c r="I14" s="71"/>
      <c r="J14" s="71"/>
      <c r="K14" s="71"/>
      <c r="L14" s="71"/>
      <c r="M14" s="72"/>
    </row>
    <row r="15" spans="1:15" ht="14.25" customHeight="1" thickBot="1" x14ac:dyDescent="0.5">
      <c r="A15" s="48" t="s">
        <v>51</v>
      </c>
      <c r="B15" s="67" t="str">
        <f ca="1">IFERROR(VLOOKUP(B10,'Event Sheet'!$A$2:$F$50,6,FALSE),"")</f>
        <v>Every product supplied by a supplier with quality ≥ Very High</v>
      </c>
      <c r="C15" s="68"/>
      <c r="D15" s="68"/>
      <c r="E15" s="68"/>
      <c r="F15" s="68"/>
      <c r="G15" s="68"/>
      <c r="H15" s="68"/>
      <c r="I15" s="68"/>
      <c r="J15" s="68"/>
      <c r="K15" s="68"/>
      <c r="L15" s="68"/>
      <c r="M15" s="69"/>
    </row>
    <row r="16" spans="1:15" ht="14.65" thickBot="1" x14ac:dyDescent="0.5">
      <c r="A16" s="48" t="s">
        <v>52</v>
      </c>
      <c r="B16" s="67" t="str">
        <f ca="1">IFERROR(VLOOKUP(B10,'Event Sheet'!$A$2:$G$50,7,FALSE),"")</f>
        <v>Add 10,000 to the current period in column E on the Performance Sheet for each product impacted</v>
      </c>
      <c r="C16" s="68"/>
      <c r="D16" s="68"/>
      <c r="E16" s="68"/>
      <c r="F16" s="68"/>
      <c r="G16" s="68"/>
      <c r="H16" s="68"/>
      <c r="I16" s="68"/>
      <c r="J16" s="68"/>
      <c r="K16" s="68"/>
      <c r="L16" s="68"/>
      <c r="M16" s="69"/>
      <c r="N16" s="18"/>
    </row>
    <row r="17" spans="1:14" x14ac:dyDescent="0.45">
      <c r="A17" s="1"/>
      <c r="B17" s="19"/>
      <c r="C17" s="19"/>
      <c r="D17" s="18"/>
      <c r="E17" s="18"/>
      <c r="F17" s="18"/>
      <c r="G17" s="18"/>
      <c r="H17" s="18"/>
      <c r="I17" s="18"/>
      <c r="J17" s="18"/>
      <c r="K17" s="18"/>
      <c r="L17" s="18"/>
      <c r="M17" s="18"/>
      <c r="N17" s="18"/>
    </row>
    <row r="18" spans="1:14" x14ac:dyDescent="0.45">
      <c r="B18" s="20"/>
      <c r="C18" s="20"/>
      <c r="D18" s="18"/>
      <c r="E18" s="18"/>
      <c r="F18" s="18"/>
      <c r="G18" s="18"/>
      <c r="H18" s="18"/>
      <c r="I18" s="18"/>
      <c r="J18" s="18"/>
      <c r="K18" s="18"/>
      <c r="L18" s="18"/>
      <c r="M18" s="18"/>
      <c r="N18" s="18"/>
    </row>
    <row r="19" spans="1:14" x14ac:dyDescent="0.45">
      <c r="A19" s="1"/>
      <c r="B19" s="19"/>
      <c r="C19" s="19"/>
      <c r="D19" s="18"/>
      <c r="E19" s="18"/>
      <c r="F19" s="18"/>
      <c r="G19" s="18"/>
      <c r="H19" s="18"/>
      <c r="I19" s="18"/>
      <c r="J19" s="18"/>
      <c r="K19" s="18"/>
      <c r="L19" s="18"/>
      <c r="M19" s="18"/>
      <c r="N19" s="18"/>
    </row>
    <row r="20" spans="1:14" x14ac:dyDescent="0.45">
      <c r="A20" s="2"/>
      <c r="B20" s="22"/>
      <c r="C20" s="22"/>
      <c r="D20" s="18"/>
      <c r="E20" s="18"/>
      <c r="F20" s="18"/>
      <c r="G20" s="18"/>
      <c r="H20" s="18"/>
      <c r="I20" s="18"/>
      <c r="J20" s="18"/>
      <c r="K20" s="18"/>
      <c r="L20" s="18"/>
      <c r="M20" s="18"/>
      <c r="N20" s="18"/>
    </row>
    <row r="21" spans="1:14" x14ac:dyDescent="0.45">
      <c r="A21" s="3"/>
      <c r="B21" s="20"/>
      <c r="C21" s="20"/>
      <c r="D21" s="18"/>
      <c r="E21" s="18"/>
      <c r="F21" s="18"/>
      <c r="G21" s="18"/>
      <c r="H21" s="18"/>
      <c r="I21" s="18"/>
      <c r="J21" s="18"/>
      <c r="K21" s="18"/>
      <c r="L21" s="18"/>
      <c r="M21" s="18"/>
      <c r="N21" s="18"/>
    </row>
    <row r="22" spans="1:14" x14ac:dyDescent="0.45">
      <c r="A22" s="3"/>
      <c r="B22" s="20"/>
      <c r="C22" s="20"/>
      <c r="D22" s="20"/>
      <c r="E22" s="20"/>
    </row>
    <row r="23" spans="1:14" x14ac:dyDescent="0.45">
      <c r="A23" s="3"/>
      <c r="B23" s="20"/>
      <c r="C23" s="20"/>
      <c r="D23" s="20"/>
      <c r="E23" s="20"/>
    </row>
    <row r="24" spans="1:14" x14ac:dyDescent="0.45">
      <c r="A24" s="3"/>
      <c r="B24" s="20"/>
      <c r="C24" s="20"/>
      <c r="D24" s="20"/>
      <c r="E24" s="20"/>
    </row>
    <row r="25" spans="1:14" x14ac:dyDescent="0.45">
      <c r="A25" s="2"/>
      <c r="B25" s="21"/>
      <c r="C25" s="21"/>
      <c r="D25" s="21"/>
      <c r="E25" s="21"/>
    </row>
    <row r="26" spans="1:14" x14ac:dyDescent="0.45">
      <c r="A26" s="3"/>
      <c r="B26" s="20"/>
      <c r="C26" s="20"/>
      <c r="D26" s="20"/>
      <c r="E26" s="20"/>
    </row>
    <row r="27" spans="1:14" x14ac:dyDescent="0.45">
      <c r="A27" s="3"/>
      <c r="B27" s="20"/>
      <c r="C27" s="20"/>
      <c r="D27" s="20"/>
      <c r="E27" s="20"/>
    </row>
    <row r="28" spans="1:14" x14ac:dyDescent="0.45">
      <c r="A28" s="3"/>
      <c r="B28" s="20"/>
      <c r="C28" s="20"/>
      <c r="D28" s="20"/>
      <c r="E28" s="20"/>
    </row>
    <row r="29" spans="1:14" x14ac:dyDescent="0.45">
      <c r="A29" s="3"/>
      <c r="B29" s="20"/>
      <c r="C29" s="20"/>
      <c r="D29" s="20"/>
      <c r="E29" s="20"/>
    </row>
    <row r="31" spans="1:14" x14ac:dyDescent="0.45">
      <c r="B31" s="20"/>
      <c r="C31" s="20"/>
      <c r="D31" s="20"/>
      <c r="E31" s="20"/>
    </row>
    <row r="32" spans="1:14" x14ac:dyDescent="0.45">
      <c r="B32" s="22"/>
      <c r="C32" s="22"/>
      <c r="D32" s="22"/>
      <c r="E32" s="22"/>
    </row>
    <row r="33" spans="2:5" x14ac:dyDescent="0.45">
      <c r="B33" s="20"/>
      <c r="C33" s="20"/>
    </row>
    <row r="36" spans="2:5" x14ac:dyDescent="0.45">
      <c r="B36" s="2"/>
      <c r="C36" s="2"/>
      <c r="D36" s="2"/>
      <c r="E36" s="2"/>
    </row>
  </sheetData>
  <mergeCells count="6">
    <mergeCell ref="B16:M16"/>
    <mergeCell ref="B14:M14"/>
    <mergeCell ref="B15:M15"/>
    <mergeCell ref="B13:M13"/>
    <mergeCell ref="B11:M11"/>
    <mergeCell ref="B12:M12"/>
  </mergeCells>
  <conditionalFormatting sqref="B26:E29 B31:E31 B37:E40">
    <cfRule type="expression" dxfId="17" priority="25">
      <formula>AND(B$25&lt;$A26,B$25&gt;$A25)</formula>
    </cfRule>
  </conditionalFormatting>
  <conditionalFormatting sqref="B22:E24 B34:E34 B21:C21">
    <cfRule type="expression" dxfId="16" priority="26">
      <formula>AND($A21&gt;B$20,$A20&lt;B$20)</formula>
    </cfRule>
  </conditionalFormatting>
  <conditionalFormatting sqref="B3:B7 F7:N9">
    <cfRule type="expression" dxfId="15" priority="30">
      <formula>$B3&gt;#REF!</formula>
    </cfRule>
    <cfRule type="expression" dxfId="14" priority="31">
      <formula>$B3&lt;#REF!</formula>
    </cfRule>
  </conditionalFormatting>
  <conditionalFormatting sqref="C3:C4 C6">
    <cfRule type="expression" dxfId="13" priority="32">
      <formula>$C3&gt;#REF!</formula>
    </cfRule>
    <cfRule type="expression" dxfId="12" priority="33">
      <formula>$C3&lt;#REF!</formula>
    </cfRule>
  </conditionalFormatting>
  <conditionalFormatting sqref="B33:E33">
    <cfRule type="expression" dxfId="11" priority="39">
      <formula>AND($A33&gt;B$20,$A31&lt;B$20)</formula>
    </cfRule>
  </conditionalFormatting>
  <conditionalFormatting sqref="B35:E35">
    <cfRule type="expression" dxfId="10" priority="41">
      <formula>AND($A35&gt;B$20,#REF!&lt;B$20)</formula>
    </cfRule>
  </conditionalFormatting>
  <conditionalFormatting sqref="D2:N4 D17:N21 D6:N6 F5:N5 N16">
    <cfRule type="expression" dxfId="9" priority="13">
      <formula>$B2&gt;#REF!</formula>
    </cfRule>
    <cfRule type="expression" dxfId="8" priority="14">
      <formula>$B2&lt;#REF!</formula>
    </cfRule>
  </conditionalFormatting>
  <conditionalFormatting sqref="C5">
    <cfRule type="expression" dxfId="7" priority="5">
      <formula>$B5&gt;#REF!</formula>
    </cfRule>
    <cfRule type="expression" dxfId="6" priority="6">
      <formula>$B5&lt;#REF!</formula>
    </cfRule>
  </conditionalFormatting>
  <conditionalFormatting sqref="D5">
    <cfRule type="expression" dxfId="5" priority="3">
      <formula>$B5&gt;#REF!</formula>
    </cfRule>
    <cfRule type="expression" dxfId="4" priority="4">
      <formula>$B5&lt;#REF!</formula>
    </cfRule>
  </conditionalFormatting>
  <conditionalFormatting sqref="E5">
    <cfRule type="expression" dxfId="3" priority="1">
      <formula>$B5&gt;#REF!</formula>
    </cfRule>
    <cfRule type="expression" dxfId="2" priority="2">
      <formula>$B5&lt;#REF!</formula>
    </cfRule>
  </conditionalFormatting>
  <conditionalFormatting sqref="D10:L10">
    <cfRule type="expression" dxfId="1" priority="44">
      <formula>#REF!&gt;#REF!</formula>
    </cfRule>
    <cfRule type="expression" dxfId="0" priority="45">
      <formula>#REF!&lt;#REF!</formula>
    </cfRule>
  </conditionalFormatting>
  <dataValidations disablePrompts="1" count="1">
    <dataValidation type="list" allowBlank="1" showInputMessage="1" showErrorMessage="1" sqref="C1">
      <formula1>$O$2:$O$4</formula1>
    </dataValidation>
  </dataValidations>
  <pageMargins left="0.7" right="0.7" top="0.75" bottom="0.75" header="0.3" footer="0.3"/>
  <pageSetup orientation="portrait" r:id="rId1"/>
  <ignoredErrors>
    <ignoredError sqref="B11:M16 B10"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9"/>
  <sheetViews>
    <sheetView zoomScale="145" zoomScaleNormal="145" workbookViewId="0">
      <selection activeCell="A4" sqref="A4"/>
    </sheetView>
  </sheetViews>
  <sheetFormatPr defaultRowHeight="14.25" x14ac:dyDescent="0.45"/>
  <cols>
    <col min="2" max="2" width="12.86328125" customWidth="1"/>
    <col min="3" max="3" width="8.265625" style="8" customWidth="1"/>
  </cols>
  <sheetData>
    <row r="1" spans="2:8" x14ac:dyDescent="0.45">
      <c r="B1" t="s">
        <v>14</v>
      </c>
      <c r="D1" s="10">
        <v>0.4</v>
      </c>
      <c r="E1" s="10">
        <v>0.3</v>
      </c>
      <c r="F1" s="10">
        <v>0.2</v>
      </c>
      <c r="G1" s="10">
        <v>0.1</v>
      </c>
    </row>
    <row r="2" spans="2:8" x14ac:dyDescent="0.45">
      <c r="B2" t="s">
        <v>11</v>
      </c>
      <c r="D2" t="s">
        <v>0</v>
      </c>
      <c r="E2" t="s">
        <v>1</v>
      </c>
      <c r="F2" t="s">
        <v>2</v>
      </c>
      <c r="G2" t="s">
        <v>3</v>
      </c>
      <c r="H2" t="s">
        <v>41</v>
      </c>
    </row>
    <row r="3" spans="2:8" x14ac:dyDescent="0.45">
      <c r="B3" s="6">
        <v>42005</v>
      </c>
      <c r="C3" s="9">
        <v>2015</v>
      </c>
      <c r="D3" s="5">
        <v>384</v>
      </c>
      <c r="E3" s="5">
        <v>232</v>
      </c>
      <c r="F3" s="5">
        <v>80</v>
      </c>
      <c r="G3" s="5">
        <v>0</v>
      </c>
      <c r="H3" s="1">
        <f>SUM(D3:G3)</f>
        <v>696</v>
      </c>
    </row>
    <row r="4" spans="2:8" x14ac:dyDescent="0.45">
      <c r="B4" s="6">
        <v>42036</v>
      </c>
      <c r="C4" s="9">
        <v>2015</v>
      </c>
      <c r="D4" s="5">
        <v>252</v>
      </c>
      <c r="E4" s="5">
        <v>196</v>
      </c>
      <c r="F4" s="5">
        <v>112</v>
      </c>
      <c r="G4" s="5">
        <v>0</v>
      </c>
      <c r="H4" s="1">
        <f t="shared" ref="H4:H13" si="0">SUM(D4:G4)</f>
        <v>560</v>
      </c>
    </row>
    <row r="5" spans="2:8" x14ac:dyDescent="0.45">
      <c r="B5" s="6">
        <v>42064</v>
      </c>
      <c r="C5" s="9">
        <v>2015</v>
      </c>
      <c r="D5" s="5">
        <v>376</v>
      </c>
      <c r="E5" s="5">
        <v>224</v>
      </c>
      <c r="F5" s="5">
        <v>88</v>
      </c>
      <c r="G5" s="5">
        <v>0</v>
      </c>
      <c r="H5" s="1">
        <f t="shared" si="0"/>
        <v>688</v>
      </c>
    </row>
    <row r="6" spans="2:8" x14ac:dyDescent="0.45">
      <c r="B6" s="6">
        <v>42095</v>
      </c>
      <c r="C6" s="9">
        <v>2015</v>
      </c>
      <c r="D6" s="5">
        <v>396</v>
      </c>
      <c r="E6" s="5">
        <v>220</v>
      </c>
      <c r="F6" s="5">
        <v>143</v>
      </c>
      <c r="G6" s="5">
        <v>0</v>
      </c>
      <c r="H6" s="1">
        <f t="shared" si="0"/>
        <v>759</v>
      </c>
    </row>
    <row r="7" spans="2:8" x14ac:dyDescent="0.45">
      <c r="B7" s="6">
        <v>42125</v>
      </c>
      <c r="C7" s="9">
        <v>2015</v>
      </c>
      <c r="D7" s="5">
        <v>600</v>
      </c>
      <c r="E7" s="5">
        <v>300</v>
      </c>
      <c r="F7" s="5">
        <v>195</v>
      </c>
      <c r="G7" s="5">
        <v>0</v>
      </c>
      <c r="H7" s="1">
        <f t="shared" si="0"/>
        <v>1095</v>
      </c>
    </row>
    <row r="8" spans="2:8" x14ac:dyDescent="0.45">
      <c r="B8" s="6">
        <v>42156</v>
      </c>
      <c r="C8" s="9">
        <v>2015</v>
      </c>
      <c r="D8" s="5">
        <v>752</v>
      </c>
      <c r="E8" s="5">
        <v>448</v>
      </c>
      <c r="F8" s="5">
        <v>288</v>
      </c>
      <c r="G8" s="5">
        <v>0</v>
      </c>
      <c r="H8" s="1">
        <f t="shared" si="0"/>
        <v>1488</v>
      </c>
    </row>
    <row r="9" spans="2:8" x14ac:dyDescent="0.45">
      <c r="B9" s="6">
        <v>42186</v>
      </c>
      <c r="C9" s="9">
        <v>2015</v>
      </c>
      <c r="D9" s="5">
        <v>480</v>
      </c>
      <c r="E9" s="5">
        <v>432</v>
      </c>
      <c r="F9" s="5">
        <v>240</v>
      </c>
      <c r="G9" s="5">
        <v>0</v>
      </c>
      <c r="H9" s="1">
        <f t="shared" si="0"/>
        <v>1152</v>
      </c>
    </row>
    <row r="10" spans="2:8" x14ac:dyDescent="0.45">
      <c r="B10" s="6">
        <v>42217</v>
      </c>
      <c r="C10" s="9">
        <v>2015</v>
      </c>
      <c r="D10" s="5">
        <v>594</v>
      </c>
      <c r="E10" s="5">
        <v>378</v>
      </c>
      <c r="F10" s="5">
        <v>252</v>
      </c>
      <c r="G10" s="5">
        <v>0</v>
      </c>
      <c r="H10" s="1">
        <f t="shared" si="0"/>
        <v>1224</v>
      </c>
    </row>
    <row r="11" spans="2:8" x14ac:dyDescent="0.45">
      <c r="B11" s="6">
        <v>42248</v>
      </c>
      <c r="C11" s="9">
        <v>2015</v>
      </c>
      <c r="D11" s="5">
        <v>512</v>
      </c>
      <c r="E11" s="5">
        <v>448</v>
      </c>
      <c r="F11" s="5">
        <v>160</v>
      </c>
      <c r="G11" s="5">
        <v>0</v>
      </c>
      <c r="H11" s="1">
        <f t="shared" si="0"/>
        <v>1120</v>
      </c>
    </row>
    <row r="12" spans="2:8" x14ac:dyDescent="0.45">
      <c r="B12" s="6">
        <v>42278</v>
      </c>
      <c r="C12" s="9">
        <v>2015</v>
      </c>
      <c r="D12" s="5">
        <v>722</v>
      </c>
      <c r="E12" s="5">
        <v>570</v>
      </c>
      <c r="F12" s="5">
        <v>285</v>
      </c>
      <c r="G12" s="5">
        <v>0</v>
      </c>
      <c r="H12" s="1">
        <f t="shared" si="0"/>
        <v>1577</v>
      </c>
    </row>
    <row r="13" spans="2:8" x14ac:dyDescent="0.45">
      <c r="B13" s="6">
        <v>42309</v>
      </c>
      <c r="C13" s="9">
        <v>2015</v>
      </c>
      <c r="D13" s="5">
        <v>629</v>
      </c>
      <c r="E13" s="5">
        <v>493</v>
      </c>
      <c r="F13" s="5">
        <v>306</v>
      </c>
      <c r="G13" s="5">
        <v>0</v>
      </c>
      <c r="H13" s="1">
        <f t="shared" si="0"/>
        <v>1428</v>
      </c>
    </row>
    <row r="14" spans="2:8" x14ac:dyDescent="0.45">
      <c r="B14" s="6">
        <v>42339</v>
      </c>
      <c r="C14" s="9">
        <v>2015</v>
      </c>
      <c r="D14" s="5">
        <v>608</v>
      </c>
      <c r="E14" s="5">
        <v>494</v>
      </c>
      <c r="F14" s="5">
        <v>285</v>
      </c>
      <c r="G14" s="5">
        <v>0</v>
      </c>
      <c r="H14" s="1">
        <f>SUM(D14:G14)</f>
        <v>1387</v>
      </c>
    </row>
    <row r="15" spans="2:8" x14ac:dyDescent="0.45">
      <c r="B15" s="6">
        <v>42370</v>
      </c>
      <c r="C15" s="9">
        <v>2016</v>
      </c>
      <c r="D15" s="5">
        <v>770</v>
      </c>
      <c r="E15" s="5">
        <v>462</v>
      </c>
      <c r="F15" s="5">
        <v>286</v>
      </c>
      <c r="G15" s="5">
        <v>0</v>
      </c>
      <c r="H15" s="1">
        <f t="shared" ref="H15:H27" si="1">SUM(D15:G15)</f>
        <v>1518</v>
      </c>
    </row>
    <row r="16" spans="2:8" x14ac:dyDescent="0.45">
      <c r="B16" s="6">
        <v>42401</v>
      </c>
      <c r="C16" s="9">
        <v>2016</v>
      </c>
      <c r="D16" s="5">
        <v>798</v>
      </c>
      <c r="E16" s="5">
        <v>630</v>
      </c>
      <c r="F16" s="5">
        <v>378</v>
      </c>
      <c r="G16" s="5">
        <v>0</v>
      </c>
      <c r="H16" s="1">
        <f t="shared" si="1"/>
        <v>1806</v>
      </c>
    </row>
    <row r="17" spans="1:8" x14ac:dyDescent="0.45">
      <c r="B17" s="6">
        <v>42430</v>
      </c>
      <c r="C17" s="9">
        <v>2016</v>
      </c>
      <c r="D17" s="5">
        <v>777</v>
      </c>
      <c r="E17" s="5">
        <v>420</v>
      </c>
      <c r="F17" s="5">
        <v>210</v>
      </c>
      <c r="G17" s="5">
        <v>0</v>
      </c>
      <c r="H17" s="1">
        <f t="shared" si="1"/>
        <v>1407</v>
      </c>
    </row>
    <row r="18" spans="1:8" x14ac:dyDescent="0.45">
      <c r="B18" s="6">
        <v>42461</v>
      </c>
      <c r="C18" s="9">
        <v>2016</v>
      </c>
      <c r="D18" s="5">
        <v>700</v>
      </c>
      <c r="E18" s="5">
        <v>440</v>
      </c>
      <c r="F18" s="5">
        <v>380</v>
      </c>
      <c r="G18" s="5">
        <v>0</v>
      </c>
      <c r="H18" s="1">
        <f t="shared" si="1"/>
        <v>1520</v>
      </c>
    </row>
    <row r="19" spans="1:8" x14ac:dyDescent="0.45">
      <c r="B19" s="6">
        <v>42491</v>
      </c>
      <c r="C19" s="9">
        <v>2016</v>
      </c>
      <c r="D19" s="5">
        <v>741</v>
      </c>
      <c r="E19" s="5">
        <v>418</v>
      </c>
      <c r="F19" s="5">
        <v>285</v>
      </c>
      <c r="G19" s="5">
        <v>0</v>
      </c>
      <c r="H19" s="1">
        <f t="shared" si="1"/>
        <v>1444</v>
      </c>
    </row>
    <row r="20" spans="1:8" x14ac:dyDescent="0.45">
      <c r="B20" s="6">
        <v>42522</v>
      </c>
      <c r="C20" s="9">
        <v>2016</v>
      </c>
      <c r="D20" s="5">
        <v>782</v>
      </c>
      <c r="E20" s="5">
        <v>621</v>
      </c>
      <c r="F20" s="5">
        <v>276</v>
      </c>
      <c r="G20" s="5">
        <v>0</v>
      </c>
      <c r="H20" s="1">
        <f t="shared" si="1"/>
        <v>1679</v>
      </c>
    </row>
    <row r="21" spans="1:8" x14ac:dyDescent="0.45">
      <c r="B21" s="6">
        <v>42552</v>
      </c>
      <c r="C21" s="9">
        <v>2016</v>
      </c>
      <c r="D21" s="5">
        <v>816</v>
      </c>
      <c r="E21" s="5">
        <v>648</v>
      </c>
      <c r="F21" s="5">
        <v>384</v>
      </c>
      <c r="G21" s="5">
        <v>0</v>
      </c>
      <c r="H21" s="1">
        <f t="shared" si="1"/>
        <v>1848</v>
      </c>
    </row>
    <row r="22" spans="1:8" x14ac:dyDescent="0.45">
      <c r="B22" s="6">
        <v>42583</v>
      </c>
      <c r="C22" s="9">
        <v>2016</v>
      </c>
      <c r="D22" s="5">
        <v>864</v>
      </c>
      <c r="E22" s="5">
        <v>504</v>
      </c>
      <c r="F22" s="5">
        <v>336</v>
      </c>
      <c r="G22" s="5">
        <v>312</v>
      </c>
      <c r="H22" s="1">
        <f t="shared" si="1"/>
        <v>2016</v>
      </c>
    </row>
    <row r="23" spans="1:8" x14ac:dyDescent="0.45">
      <c r="B23" s="6">
        <v>42614</v>
      </c>
      <c r="C23" s="9">
        <v>2016</v>
      </c>
      <c r="D23" s="5">
        <v>1225</v>
      </c>
      <c r="E23" s="5">
        <v>650</v>
      </c>
      <c r="F23" s="5">
        <v>325</v>
      </c>
      <c r="G23" s="5">
        <v>200</v>
      </c>
      <c r="H23" s="1">
        <f t="shared" si="1"/>
        <v>2400</v>
      </c>
    </row>
    <row r="24" spans="1:8" x14ac:dyDescent="0.45">
      <c r="B24" s="6">
        <v>42644</v>
      </c>
      <c r="C24" s="9">
        <v>2016</v>
      </c>
      <c r="D24" s="5">
        <v>1250</v>
      </c>
      <c r="E24" s="5">
        <v>550</v>
      </c>
      <c r="F24" s="5">
        <v>500</v>
      </c>
      <c r="G24" s="5">
        <v>225</v>
      </c>
      <c r="H24" s="1">
        <f t="shared" si="1"/>
        <v>2525</v>
      </c>
    </row>
    <row r="25" spans="1:8" x14ac:dyDescent="0.45">
      <c r="B25" s="6">
        <v>42675</v>
      </c>
      <c r="C25" s="9">
        <v>2016</v>
      </c>
      <c r="D25" s="5">
        <v>870</v>
      </c>
      <c r="E25" s="5">
        <v>667</v>
      </c>
      <c r="F25" s="5">
        <v>435</v>
      </c>
      <c r="G25" s="5">
        <v>145</v>
      </c>
      <c r="H25" s="1">
        <f t="shared" si="1"/>
        <v>2117</v>
      </c>
    </row>
    <row r="26" spans="1:8" x14ac:dyDescent="0.45">
      <c r="B26" s="6">
        <v>42705</v>
      </c>
      <c r="C26" s="9">
        <v>2016</v>
      </c>
      <c r="D26" s="5">
        <v>1026</v>
      </c>
      <c r="E26" s="5">
        <v>648</v>
      </c>
      <c r="F26" s="5">
        <v>432</v>
      </c>
      <c r="G26" s="5">
        <v>351</v>
      </c>
      <c r="H26" s="1">
        <f t="shared" si="1"/>
        <v>2457</v>
      </c>
    </row>
    <row r="27" spans="1:8" x14ac:dyDescent="0.45">
      <c r="A27">
        <v>1</v>
      </c>
      <c r="B27" s="7">
        <v>42736</v>
      </c>
      <c r="C27" s="9">
        <v>2017</v>
      </c>
      <c r="D27" s="11">
        <v>1037</v>
      </c>
      <c r="E27" s="11">
        <v>471</v>
      </c>
      <c r="F27" s="11">
        <v>330</v>
      </c>
      <c r="G27" s="11">
        <v>189</v>
      </c>
      <c r="H27" s="23">
        <f t="shared" si="1"/>
        <v>2027</v>
      </c>
    </row>
    <row r="28" spans="1:8" x14ac:dyDescent="0.45">
      <c r="A28">
        <v>2</v>
      </c>
      <c r="B28" s="7">
        <v>42767</v>
      </c>
      <c r="C28" s="9">
        <v>2017</v>
      </c>
      <c r="D28" s="11">
        <v>1103</v>
      </c>
      <c r="E28" s="11">
        <v>689</v>
      </c>
      <c r="F28" s="11">
        <v>276</v>
      </c>
      <c r="G28" s="11">
        <v>386</v>
      </c>
      <c r="H28" s="24">
        <f>SUM(D28:G28)</f>
        <v>2454</v>
      </c>
    </row>
    <row r="29" spans="1:8" x14ac:dyDescent="0.45">
      <c r="A29">
        <v>3</v>
      </c>
      <c r="B29" s="7">
        <v>42795</v>
      </c>
      <c r="C29" s="9">
        <v>2017</v>
      </c>
      <c r="D29" s="11">
        <v>1101</v>
      </c>
      <c r="E29" s="11">
        <v>642</v>
      </c>
      <c r="F29" s="11">
        <v>428</v>
      </c>
      <c r="G29" s="11">
        <v>306</v>
      </c>
      <c r="H29" s="24">
        <f t="shared" ref="H29:H38" si="2">SUM(D29:G29)</f>
        <v>2477</v>
      </c>
    </row>
    <row r="30" spans="1:8" x14ac:dyDescent="0.45">
      <c r="A30">
        <v>4</v>
      </c>
      <c r="B30" s="7">
        <v>42826</v>
      </c>
      <c r="C30" s="9">
        <v>2017</v>
      </c>
      <c r="D30" s="11">
        <v>1107</v>
      </c>
      <c r="E30" s="11">
        <v>684</v>
      </c>
      <c r="F30" s="11">
        <v>521</v>
      </c>
      <c r="G30" s="11">
        <v>163</v>
      </c>
      <c r="H30" s="24">
        <f t="shared" si="2"/>
        <v>2475</v>
      </c>
    </row>
    <row r="31" spans="1:8" x14ac:dyDescent="0.45">
      <c r="A31">
        <v>5</v>
      </c>
      <c r="B31" s="7">
        <v>42856</v>
      </c>
      <c r="C31" s="9">
        <v>2017</v>
      </c>
      <c r="D31" s="11">
        <v>1326</v>
      </c>
      <c r="E31" s="11">
        <v>821</v>
      </c>
      <c r="F31" s="11">
        <v>505</v>
      </c>
      <c r="G31" s="11">
        <v>221</v>
      </c>
      <c r="H31" s="24">
        <f t="shared" si="2"/>
        <v>2873</v>
      </c>
    </row>
    <row r="32" spans="1:8" x14ac:dyDescent="0.45">
      <c r="A32">
        <v>6</v>
      </c>
      <c r="B32" s="7">
        <v>42887</v>
      </c>
      <c r="C32" s="9">
        <v>2017</v>
      </c>
      <c r="D32" s="11">
        <v>1174</v>
      </c>
      <c r="E32" s="11">
        <v>960</v>
      </c>
      <c r="F32" s="11">
        <v>427</v>
      </c>
      <c r="G32" s="11">
        <v>213</v>
      </c>
      <c r="H32" s="24">
        <f t="shared" si="2"/>
        <v>2774</v>
      </c>
    </row>
    <row r="33" spans="1:8" x14ac:dyDescent="0.45">
      <c r="A33">
        <v>7</v>
      </c>
      <c r="B33" s="7">
        <v>42917</v>
      </c>
      <c r="C33" s="9">
        <v>2017</v>
      </c>
      <c r="D33" s="11">
        <v>1979</v>
      </c>
      <c r="E33" s="11">
        <v>1029</v>
      </c>
      <c r="F33" s="11">
        <v>791</v>
      </c>
      <c r="G33" s="11">
        <v>237</v>
      </c>
      <c r="H33" s="24">
        <f t="shared" si="2"/>
        <v>4036</v>
      </c>
    </row>
    <row r="34" spans="1:8" x14ac:dyDescent="0.45">
      <c r="A34">
        <v>8</v>
      </c>
      <c r="B34" s="7">
        <v>42948</v>
      </c>
      <c r="C34" s="9">
        <v>2017</v>
      </c>
      <c r="D34" s="11">
        <v>1746</v>
      </c>
      <c r="E34" s="11">
        <v>915</v>
      </c>
      <c r="F34" s="11">
        <v>457</v>
      </c>
      <c r="G34" s="11">
        <v>416</v>
      </c>
      <c r="H34" s="24">
        <f t="shared" si="2"/>
        <v>3534</v>
      </c>
    </row>
    <row r="35" spans="1:8" x14ac:dyDescent="0.45">
      <c r="A35">
        <v>9</v>
      </c>
      <c r="B35" s="7">
        <v>42979</v>
      </c>
      <c r="C35" s="9">
        <v>2017</v>
      </c>
      <c r="D35" s="11">
        <v>1612</v>
      </c>
      <c r="E35" s="11">
        <v>1264</v>
      </c>
      <c r="F35" s="11">
        <v>741</v>
      </c>
      <c r="G35" s="11">
        <v>523</v>
      </c>
      <c r="H35" s="24">
        <f t="shared" si="2"/>
        <v>4140</v>
      </c>
    </row>
    <row r="36" spans="1:8" x14ac:dyDescent="0.45">
      <c r="A36">
        <v>10</v>
      </c>
      <c r="B36" s="7">
        <v>43009</v>
      </c>
      <c r="C36" s="9">
        <v>2017</v>
      </c>
      <c r="D36" s="11">
        <v>2184</v>
      </c>
      <c r="E36" s="11">
        <v>891</v>
      </c>
      <c r="F36" s="11">
        <v>535</v>
      </c>
      <c r="G36" s="11">
        <v>267</v>
      </c>
      <c r="H36" s="24">
        <f t="shared" si="2"/>
        <v>3877</v>
      </c>
    </row>
    <row r="37" spans="1:8" x14ac:dyDescent="0.45">
      <c r="A37">
        <v>11</v>
      </c>
      <c r="B37" s="7">
        <v>43040</v>
      </c>
      <c r="C37" s="9">
        <v>2017</v>
      </c>
      <c r="D37" s="11">
        <v>1914</v>
      </c>
      <c r="E37" s="11">
        <v>1139</v>
      </c>
      <c r="F37" s="11">
        <v>456</v>
      </c>
      <c r="G37" s="11">
        <v>456</v>
      </c>
      <c r="H37" s="24">
        <f t="shared" si="2"/>
        <v>3965</v>
      </c>
    </row>
    <row r="38" spans="1:8" x14ac:dyDescent="0.45">
      <c r="A38">
        <v>12</v>
      </c>
      <c r="B38" s="7">
        <v>43070</v>
      </c>
      <c r="C38" s="9">
        <v>2017</v>
      </c>
      <c r="D38" s="11">
        <v>2091</v>
      </c>
      <c r="E38" s="11">
        <v>871</v>
      </c>
      <c r="F38" s="11">
        <v>697</v>
      </c>
      <c r="G38" s="11">
        <v>349</v>
      </c>
      <c r="H38" s="24">
        <f t="shared" si="2"/>
        <v>4008</v>
      </c>
    </row>
    <row r="39" spans="1:8" ht="27.4" customHeight="1" x14ac:dyDescent="0.45">
      <c r="D39" s="73" t="s">
        <v>169</v>
      </c>
      <c r="E39" s="73"/>
      <c r="F39" s="73"/>
      <c r="G39" s="73"/>
      <c r="H39" s="73"/>
    </row>
  </sheetData>
  <mergeCells count="1">
    <mergeCell ref="D39:H39"/>
  </mergeCells>
  <pageMargins left="0.7" right="0.7" top="0.75" bottom="0.75" header="0.3" footer="0.3"/>
  <pageSetup orientation="portrait" horizontalDpi="0" verticalDpi="0" r:id="rId1"/>
  <ignoredErrors>
    <ignoredError sqref="H3:H38" formulaRange="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7"/>
  <sheetViews>
    <sheetView topLeftCell="A31" zoomScale="110" zoomScaleNormal="110" workbookViewId="0">
      <selection activeCell="F36" sqref="F36"/>
    </sheetView>
  </sheetViews>
  <sheetFormatPr defaultColWidth="8.86328125" defaultRowHeight="14.25" x14ac:dyDescent="0.45"/>
  <cols>
    <col min="1" max="1" width="4.86328125" style="32" bestFit="1" customWidth="1"/>
    <col min="2" max="2" width="13.59765625" style="16" customWidth="1"/>
    <col min="3" max="3" width="8.59765625" style="17" customWidth="1"/>
    <col min="4" max="4" width="55.86328125" style="17" customWidth="1"/>
    <col min="5" max="5" width="44.59765625" style="17" customWidth="1"/>
    <col min="6" max="6" width="32.59765625" style="17" customWidth="1"/>
    <col min="7" max="7" width="49.73046875" style="17" customWidth="1"/>
    <col min="8" max="16384" width="8.86328125" style="16"/>
  </cols>
  <sheetData>
    <row r="1" spans="1:9" ht="28.9" thickBot="1" x14ac:dyDescent="0.25">
      <c r="A1" s="36" t="s">
        <v>44</v>
      </c>
      <c r="B1" s="64" t="s">
        <v>33</v>
      </c>
      <c r="C1" s="35" t="s">
        <v>16</v>
      </c>
      <c r="D1" s="35" t="s">
        <v>17</v>
      </c>
      <c r="E1" s="35" t="s">
        <v>18</v>
      </c>
      <c r="F1" s="35" t="s">
        <v>91</v>
      </c>
      <c r="G1" s="35" t="s">
        <v>52</v>
      </c>
      <c r="H1" s="34"/>
      <c r="I1" s="34"/>
    </row>
    <row r="2" spans="1:9" ht="29.25" thickTop="1" thickBot="1" x14ac:dyDescent="0.5">
      <c r="A2" s="31">
        <v>1</v>
      </c>
      <c r="B2" s="12" t="s">
        <v>4</v>
      </c>
      <c r="C2" s="13" t="s">
        <v>8</v>
      </c>
      <c r="D2" s="13" t="s">
        <v>144</v>
      </c>
      <c r="E2" s="25" t="s">
        <v>53</v>
      </c>
      <c r="F2" s="13" t="s">
        <v>92</v>
      </c>
      <c r="G2" s="13" t="s">
        <v>93</v>
      </c>
    </row>
    <row r="3" spans="1:9" ht="28.9" thickBot="1" x14ac:dyDescent="0.5">
      <c r="A3" s="26">
        <v>2</v>
      </c>
      <c r="B3" s="14" t="s">
        <v>4</v>
      </c>
      <c r="C3" s="14" t="s">
        <v>6</v>
      </c>
      <c r="D3" s="14" t="s">
        <v>94</v>
      </c>
      <c r="E3" s="15" t="s">
        <v>95</v>
      </c>
      <c r="F3" s="14" t="s">
        <v>92</v>
      </c>
      <c r="G3" s="14" t="s">
        <v>96</v>
      </c>
    </row>
    <row r="4" spans="1:9" ht="28.9" thickBot="1" x14ac:dyDescent="0.5">
      <c r="A4" s="26">
        <v>3</v>
      </c>
      <c r="B4" s="14" t="s">
        <v>4</v>
      </c>
      <c r="C4" s="14" t="s">
        <v>9</v>
      </c>
      <c r="D4" s="14" t="s">
        <v>34</v>
      </c>
      <c r="E4" s="14" t="s">
        <v>97</v>
      </c>
      <c r="F4" s="14" t="s">
        <v>98</v>
      </c>
      <c r="G4" s="14" t="s">
        <v>99</v>
      </c>
    </row>
    <row r="5" spans="1:9" ht="28.9" thickBot="1" x14ac:dyDescent="0.5">
      <c r="A5" s="28">
        <v>4</v>
      </c>
      <c r="B5" s="29" t="s">
        <v>4</v>
      </c>
      <c r="C5" s="29" t="s">
        <v>13</v>
      </c>
      <c r="D5" s="29" t="s">
        <v>35</v>
      </c>
      <c r="E5" s="29" t="s">
        <v>54</v>
      </c>
      <c r="F5" s="29" t="s">
        <v>98</v>
      </c>
      <c r="G5" s="29" t="s">
        <v>100</v>
      </c>
    </row>
    <row r="6" spans="1:9" ht="29.25" thickTop="1" thickBot="1" x14ac:dyDescent="0.5">
      <c r="A6" s="31">
        <v>5</v>
      </c>
      <c r="B6" s="12" t="s">
        <v>149</v>
      </c>
      <c r="C6" s="13" t="s">
        <v>8</v>
      </c>
      <c r="D6" s="13" t="s">
        <v>36</v>
      </c>
      <c r="E6" s="13" t="s">
        <v>55</v>
      </c>
      <c r="F6" s="13" t="s">
        <v>150</v>
      </c>
      <c r="G6" s="13" t="s">
        <v>155</v>
      </c>
    </row>
    <row r="7" spans="1:9" ht="43.15" thickBot="1" x14ac:dyDescent="0.5">
      <c r="A7" s="26">
        <v>6</v>
      </c>
      <c r="B7" s="14" t="s">
        <v>149</v>
      </c>
      <c r="C7" s="14" t="s">
        <v>6</v>
      </c>
      <c r="D7" s="14" t="s">
        <v>101</v>
      </c>
      <c r="E7" s="14" t="s">
        <v>102</v>
      </c>
      <c r="F7" s="14" t="s">
        <v>150</v>
      </c>
      <c r="G7" s="14" t="s">
        <v>103</v>
      </c>
    </row>
    <row r="8" spans="1:9" ht="57.4" thickBot="1" x14ac:dyDescent="0.5">
      <c r="A8" s="26">
        <v>7</v>
      </c>
      <c r="B8" s="14" t="s">
        <v>149</v>
      </c>
      <c r="C8" s="14" t="s">
        <v>9</v>
      </c>
      <c r="D8" s="14" t="s">
        <v>154</v>
      </c>
      <c r="E8" s="14" t="s">
        <v>104</v>
      </c>
      <c r="F8" s="14" t="s">
        <v>151</v>
      </c>
      <c r="G8" s="14" t="s">
        <v>105</v>
      </c>
    </row>
    <row r="9" spans="1:9" ht="57.4" thickBot="1" x14ac:dyDescent="0.5">
      <c r="A9" s="28">
        <v>8</v>
      </c>
      <c r="B9" s="29" t="s">
        <v>149</v>
      </c>
      <c r="C9" s="29" t="s">
        <v>13</v>
      </c>
      <c r="D9" s="29" t="s">
        <v>37</v>
      </c>
      <c r="E9" s="29" t="s">
        <v>170</v>
      </c>
      <c r="F9" s="29" t="s">
        <v>151</v>
      </c>
      <c r="G9" s="29" t="s">
        <v>106</v>
      </c>
    </row>
    <row r="10" spans="1:9" ht="29.25" thickTop="1" thickBot="1" x14ac:dyDescent="0.5">
      <c r="A10" s="31">
        <v>9</v>
      </c>
      <c r="B10" s="12" t="s">
        <v>5</v>
      </c>
      <c r="C10" s="13" t="s">
        <v>8</v>
      </c>
      <c r="D10" s="13" t="s">
        <v>10</v>
      </c>
      <c r="E10" s="13" t="s">
        <v>38</v>
      </c>
      <c r="F10" s="13" t="s">
        <v>107</v>
      </c>
      <c r="G10" s="13" t="s">
        <v>56</v>
      </c>
    </row>
    <row r="11" spans="1:9" ht="28.9" thickBot="1" x14ac:dyDescent="0.5">
      <c r="A11" s="26">
        <v>10</v>
      </c>
      <c r="B11" s="14" t="s">
        <v>5</v>
      </c>
      <c r="C11" s="14" t="s">
        <v>6</v>
      </c>
      <c r="D11" s="14" t="s">
        <v>108</v>
      </c>
      <c r="E11" s="14" t="s">
        <v>109</v>
      </c>
      <c r="F11" s="14" t="s">
        <v>107</v>
      </c>
      <c r="G11" s="14" t="s">
        <v>110</v>
      </c>
    </row>
    <row r="12" spans="1:9" ht="28.9" thickBot="1" x14ac:dyDescent="0.5">
      <c r="A12" s="26">
        <v>11</v>
      </c>
      <c r="B12" s="14" t="s">
        <v>5</v>
      </c>
      <c r="C12" s="14" t="s">
        <v>9</v>
      </c>
      <c r="D12" s="14" t="s">
        <v>43</v>
      </c>
      <c r="E12" s="14" t="s">
        <v>111</v>
      </c>
      <c r="F12" s="14" t="s">
        <v>112</v>
      </c>
      <c r="G12" s="14" t="s">
        <v>99</v>
      </c>
    </row>
    <row r="13" spans="1:9" ht="28.9" thickBot="1" x14ac:dyDescent="0.5">
      <c r="A13" s="28">
        <v>12</v>
      </c>
      <c r="B13" s="29" t="s">
        <v>5</v>
      </c>
      <c r="C13" s="29" t="s">
        <v>13</v>
      </c>
      <c r="D13" s="29" t="s">
        <v>113</v>
      </c>
      <c r="E13" s="29" t="s">
        <v>114</v>
      </c>
      <c r="F13" s="29" t="s">
        <v>112</v>
      </c>
      <c r="G13" s="29" t="s">
        <v>115</v>
      </c>
    </row>
    <row r="14" spans="1:9" ht="29.25" thickTop="1" thickBot="1" x14ac:dyDescent="0.5">
      <c r="A14" s="31">
        <v>13</v>
      </c>
      <c r="B14" s="12" t="s">
        <v>7</v>
      </c>
      <c r="C14" s="13" t="s">
        <v>8</v>
      </c>
      <c r="D14" s="13" t="s">
        <v>116</v>
      </c>
      <c r="E14" s="13" t="s">
        <v>171</v>
      </c>
      <c r="F14" s="13" t="s">
        <v>117</v>
      </c>
      <c r="G14" s="13" t="s">
        <v>57</v>
      </c>
    </row>
    <row r="15" spans="1:9" ht="28.9" thickBot="1" x14ac:dyDescent="0.5">
      <c r="A15" s="26">
        <v>14</v>
      </c>
      <c r="B15" s="14" t="s">
        <v>7</v>
      </c>
      <c r="C15" s="14" t="s">
        <v>6</v>
      </c>
      <c r="D15" s="14" t="s">
        <v>39</v>
      </c>
      <c r="E15" s="14" t="s">
        <v>118</v>
      </c>
      <c r="F15" s="14" t="s">
        <v>117</v>
      </c>
      <c r="G15" s="14" t="s">
        <v>119</v>
      </c>
    </row>
    <row r="16" spans="1:9" ht="28.9" thickBot="1" x14ac:dyDescent="0.5">
      <c r="A16" s="26">
        <v>15</v>
      </c>
      <c r="B16" s="14" t="s">
        <v>7</v>
      </c>
      <c r="C16" s="14" t="s">
        <v>9</v>
      </c>
      <c r="D16" s="14" t="s">
        <v>120</v>
      </c>
      <c r="E16" s="14" t="s">
        <v>121</v>
      </c>
      <c r="F16" s="14" t="s">
        <v>122</v>
      </c>
      <c r="G16" s="14" t="s">
        <v>123</v>
      </c>
    </row>
    <row r="17" spans="1:7" ht="28.9" thickBot="1" x14ac:dyDescent="0.5">
      <c r="A17" s="28">
        <v>16</v>
      </c>
      <c r="B17" s="29" t="s">
        <v>7</v>
      </c>
      <c r="C17" s="29" t="s">
        <v>13</v>
      </c>
      <c r="D17" s="29" t="s">
        <v>40</v>
      </c>
      <c r="E17" s="29" t="s">
        <v>124</v>
      </c>
      <c r="F17" s="29" t="s">
        <v>122</v>
      </c>
      <c r="G17" s="29" t="s">
        <v>125</v>
      </c>
    </row>
    <row r="18" spans="1:7" ht="14.65" thickTop="1" x14ac:dyDescent="0.45">
      <c r="A18" s="66"/>
      <c r="B18" s="17"/>
    </row>
    <row r="19" spans="1:7" x14ac:dyDescent="0.45">
      <c r="A19" s="66"/>
      <c r="B19" s="17"/>
      <c r="F19" s="33"/>
      <c r="G19" s="33"/>
    </row>
    <row r="20" spans="1:7" ht="28.9" thickBot="1" x14ac:dyDescent="0.5">
      <c r="A20" s="65" t="s">
        <v>44</v>
      </c>
      <c r="B20" s="12" t="s">
        <v>15</v>
      </c>
      <c r="C20" s="13" t="s">
        <v>16</v>
      </c>
      <c r="D20" s="13" t="s">
        <v>17</v>
      </c>
      <c r="E20" s="13" t="s">
        <v>18</v>
      </c>
      <c r="F20" s="25"/>
      <c r="G20" s="25"/>
    </row>
    <row r="21" spans="1:7" ht="28.9" thickBot="1" x14ac:dyDescent="0.5">
      <c r="A21" s="26">
        <v>17</v>
      </c>
      <c r="B21" s="27" t="s">
        <v>4</v>
      </c>
      <c r="C21" s="14" t="s">
        <v>8</v>
      </c>
      <c r="D21" s="14" t="s">
        <v>19</v>
      </c>
      <c r="E21" s="15" t="s">
        <v>58</v>
      </c>
      <c r="F21" s="13" t="s">
        <v>126</v>
      </c>
      <c r="G21" s="13" t="s">
        <v>127</v>
      </c>
    </row>
    <row r="22" spans="1:7" ht="28.9" thickBot="1" x14ac:dyDescent="0.5">
      <c r="A22" s="26">
        <v>18</v>
      </c>
      <c r="B22" s="14" t="s">
        <v>4</v>
      </c>
      <c r="C22" s="14" t="s">
        <v>6</v>
      </c>
      <c r="D22" s="14" t="s">
        <v>20</v>
      </c>
      <c r="E22" s="14" t="s">
        <v>156</v>
      </c>
      <c r="F22" s="14" t="s">
        <v>126</v>
      </c>
      <c r="G22" s="14" t="s">
        <v>175</v>
      </c>
    </row>
    <row r="23" spans="1:7" ht="57.4" thickBot="1" x14ac:dyDescent="0.5">
      <c r="A23" s="26">
        <v>19</v>
      </c>
      <c r="B23" s="14" t="s">
        <v>4</v>
      </c>
      <c r="C23" s="14" t="s">
        <v>9</v>
      </c>
      <c r="D23" s="14" t="s">
        <v>21</v>
      </c>
      <c r="E23" s="14" t="s">
        <v>128</v>
      </c>
      <c r="F23" s="14" t="s">
        <v>129</v>
      </c>
      <c r="G23" s="14" t="s">
        <v>130</v>
      </c>
    </row>
    <row r="24" spans="1:7" ht="43.15" thickBot="1" x14ac:dyDescent="0.5">
      <c r="A24" s="28">
        <v>20</v>
      </c>
      <c r="B24" s="29" t="s">
        <v>4</v>
      </c>
      <c r="C24" s="29" t="s">
        <v>13</v>
      </c>
      <c r="D24" s="29" t="s">
        <v>59</v>
      </c>
      <c r="E24" s="29" t="s">
        <v>60</v>
      </c>
      <c r="F24" s="29" t="s">
        <v>129</v>
      </c>
      <c r="G24" s="29" t="s">
        <v>131</v>
      </c>
    </row>
    <row r="25" spans="1:7" ht="29.25" thickTop="1" thickBot="1" x14ac:dyDescent="0.5">
      <c r="A25" s="31">
        <v>21</v>
      </c>
      <c r="B25" s="12" t="s">
        <v>149</v>
      </c>
      <c r="C25" s="13" t="s">
        <v>8</v>
      </c>
      <c r="D25" s="13" t="s">
        <v>22</v>
      </c>
      <c r="E25" s="13" t="s">
        <v>132</v>
      </c>
      <c r="F25" s="25" t="s">
        <v>152</v>
      </c>
      <c r="G25" s="25" t="s">
        <v>133</v>
      </c>
    </row>
    <row r="26" spans="1:7" ht="28.9" thickBot="1" x14ac:dyDescent="0.5">
      <c r="A26" s="26">
        <v>22</v>
      </c>
      <c r="B26" s="14" t="s">
        <v>149</v>
      </c>
      <c r="C26" s="14" t="s">
        <v>6</v>
      </c>
      <c r="D26" s="14" t="s">
        <v>23</v>
      </c>
      <c r="E26" s="14" t="s">
        <v>61</v>
      </c>
      <c r="F26" s="15" t="s">
        <v>152</v>
      </c>
      <c r="G26" s="15" t="s">
        <v>134</v>
      </c>
    </row>
    <row r="27" spans="1:7" ht="43.15" thickBot="1" x14ac:dyDescent="0.5">
      <c r="A27" s="26">
        <v>23</v>
      </c>
      <c r="B27" s="14" t="s">
        <v>149</v>
      </c>
      <c r="C27" s="14" t="s">
        <v>9</v>
      </c>
      <c r="D27" s="14" t="s">
        <v>24</v>
      </c>
      <c r="E27" s="14" t="s">
        <v>62</v>
      </c>
      <c r="F27" s="15" t="s">
        <v>153</v>
      </c>
      <c r="G27" s="15" t="s">
        <v>135</v>
      </c>
    </row>
    <row r="28" spans="1:7" ht="43.15" thickBot="1" x14ac:dyDescent="0.5">
      <c r="A28" s="28">
        <v>24</v>
      </c>
      <c r="B28" s="29" t="s">
        <v>149</v>
      </c>
      <c r="C28" s="29" t="s">
        <v>13</v>
      </c>
      <c r="D28" s="29" t="s">
        <v>12</v>
      </c>
      <c r="E28" s="29" t="s">
        <v>42</v>
      </c>
      <c r="F28" s="30" t="s">
        <v>153</v>
      </c>
      <c r="G28" s="30" t="s">
        <v>63</v>
      </c>
    </row>
    <row r="29" spans="1:7" ht="29.25" thickTop="1" thickBot="1" x14ac:dyDescent="0.5">
      <c r="A29" s="31">
        <v>25</v>
      </c>
      <c r="B29" s="12" t="s">
        <v>5</v>
      </c>
      <c r="C29" s="13" t="s">
        <v>8</v>
      </c>
      <c r="D29" s="13" t="s">
        <v>25</v>
      </c>
      <c r="E29" s="13" t="s">
        <v>64</v>
      </c>
      <c r="F29" s="25" t="s">
        <v>148</v>
      </c>
      <c r="G29" s="25" t="s">
        <v>127</v>
      </c>
    </row>
    <row r="30" spans="1:7" ht="28.9" thickBot="1" x14ac:dyDescent="0.5">
      <c r="A30" s="26">
        <v>26</v>
      </c>
      <c r="B30" s="14" t="s">
        <v>5</v>
      </c>
      <c r="C30" s="14" t="s">
        <v>6</v>
      </c>
      <c r="D30" s="14" t="s">
        <v>26</v>
      </c>
      <c r="E30" s="14" t="s">
        <v>65</v>
      </c>
      <c r="F30" s="15" t="s">
        <v>148</v>
      </c>
      <c r="G30" s="15" t="s">
        <v>136</v>
      </c>
    </row>
    <row r="31" spans="1:7" ht="28.9" thickBot="1" x14ac:dyDescent="0.5">
      <c r="A31" s="26">
        <v>27</v>
      </c>
      <c r="B31" s="14" t="s">
        <v>5</v>
      </c>
      <c r="C31" s="14" t="s">
        <v>9</v>
      </c>
      <c r="D31" s="14" t="s">
        <v>27</v>
      </c>
      <c r="E31" s="14" t="s">
        <v>66</v>
      </c>
      <c r="F31" s="15" t="s">
        <v>147</v>
      </c>
      <c r="G31" s="15" t="s">
        <v>137</v>
      </c>
    </row>
    <row r="32" spans="1:7" ht="57.4" thickBot="1" x14ac:dyDescent="0.5">
      <c r="A32" s="28">
        <v>28</v>
      </c>
      <c r="B32" s="29" t="s">
        <v>5</v>
      </c>
      <c r="C32" s="29" t="s">
        <v>13</v>
      </c>
      <c r="D32" s="29" t="s">
        <v>28</v>
      </c>
      <c r="E32" s="29" t="s">
        <v>67</v>
      </c>
      <c r="F32" s="30" t="s">
        <v>147</v>
      </c>
      <c r="G32" s="30" t="s">
        <v>138</v>
      </c>
    </row>
    <row r="33" spans="1:7" ht="29.25" thickTop="1" thickBot="1" x14ac:dyDescent="0.5">
      <c r="A33" s="31">
        <v>29</v>
      </c>
      <c r="B33" s="12" t="s">
        <v>7</v>
      </c>
      <c r="C33" s="13" t="s">
        <v>8</v>
      </c>
      <c r="D33" s="13" t="s">
        <v>29</v>
      </c>
      <c r="E33" s="13" t="s">
        <v>173</v>
      </c>
      <c r="F33" s="25" t="s">
        <v>146</v>
      </c>
      <c r="G33" s="25" t="s">
        <v>139</v>
      </c>
    </row>
    <row r="34" spans="1:7" ht="28.9" thickBot="1" x14ac:dyDescent="0.5">
      <c r="A34" s="26">
        <v>30</v>
      </c>
      <c r="B34" s="14" t="s">
        <v>7</v>
      </c>
      <c r="C34" s="14" t="s">
        <v>6</v>
      </c>
      <c r="D34" s="14" t="s">
        <v>30</v>
      </c>
      <c r="E34" s="14" t="s">
        <v>68</v>
      </c>
      <c r="F34" s="15" t="s">
        <v>146</v>
      </c>
      <c r="G34" s="15" t="s">
        <v>140</v>
      </c>
    </row>
    <row r="35" spans="1:7" ht="28.9" thickBot="1" x14ac:dyDescent="0.5">
      <c r="A35" s="26">
        <v>31</v>
      </c>
      <c r="B35" s="14" t="s">
        <v>7</v>
      </c>
      <c r="C35" s="14" t="s">
        <v>9</v>
      </c>
      <c r="D35" s="14" t="s">
        <v>31</v>
      </c>
      <c r="E35" s="14" t="s">
        <v>172</v>
      </c>
      <c r="F35" s="15" t="s">
        <v>145</v>
      </c>
      <c r="G35" s="15" t="s">
        <v>141</v>
      </c>
    </row>
    <row r="36" spans="1:7" ht="28.9" thickBot="1" x14ac:dyDescent="0.5">
      <c r="A36" s="28">
        <v>32</v>
      </c>
      <c r="B36" s="29" t="s">
        <v>7</v>
      </c>
      <c r="C36" s="29" t="s">
        <v>13</v>
      </c>
      <c r="D36" s="29" t="s">
        <v>32</v>
      </c>
      <c r="E36" s="29" t="s">
        <v>142</v>
      </c>
      <c r="F36" s="30" t="s">
        <v>145</v>
      </c>
      <c r="G36" s="30" t="s">
        <v>143</v>
      </c>
    </row>
    <row r="37" spans="1:7" ht="14.65" thickTop="1" x14ac:dyDescent="0.45">
      <c r="D37" s="16"/>
      <c r="E37" s="16"/>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9"/>
  <sheetViews>
    <sheetView workbookViewId="0">
      <selection activeCell="N11" sqref="N11"/>
    </sheetView>
  </sheetViews>
  <sheetFormatPr defaultRowHeight="14.25" x14ac:dyDescent="0.45"/>
  <cols>
    <col min="1" max="1" width="8" customWidth="1"/>
    <col min="2" max="13" width="7.3984375" customWidth="1"/>
    <col min="14" max="14" width="17.59765625" bestFit="1" customWidth="1"/>
  </cols>
  <sheetData>
    <row r="1" spans="1:14" ht="12" customHeight="1" x14ac:dyDescent="0.45">
      <c r="A1" s="54" t="s">
        <v>174</v>
      </c>
    </row>
    <row r="2" spans="1:14" ht="12" customHeight="1" x14ac:dyDescent="0.45">
      <c r="A2" s="53"/>
      <c r="B2" s="53" t="s">
        <v>168</v>
      </c>
      <c r="C2" s="53" t="s">
        <v>157</v>
      </c>
      <c r="D2" s="53" t="s">
        <v>158</v>
      </c>
      <c r="E2" s="53" t="s">
        <v>159</v>
      </c>
      <c r="F2" s="53" t="s">
        <v>160</v>
      </c>
      <c r="G2" s="53" t="s">
        <v>161</v>
      </c>
      <c r="H2" s="53" t="s">
        <v>162</v>
      </c>
      <c r="I2" s="53" t="s">
        <v>163</v>
      </c>
      <c r="J2" s="53" t="s">
        <v>164</v>
      </c>
      <c r="K2" s="53" t="s">
        <v>165</v>
      </c>
      <c r="L2" s="53" t="s">
        <v>166</v>
      </c>
      <c r="M2" s="53" t="s">
        <v>167</v>
      </c>
      <c r="N2" s="53" t="s">
        <v>89</v>
      </c>
    </row>
    <row r="3" spans="1:14" ht="12" customHeight="1" x14ac:dyDescent="0.45">
      <c r="A3" s="53" t="s">
        <v>69</v>
      </c>
      <c r="B3" s="55">
        <v>10000</v>
      </c>
      <c r="C3" s="56">
        <v>20000</v>
      </c>
      <c r="D3" s="56">
        <v>18000</v>
      </c>
      <c r="E3" s="56">
        <v>15000</v>
      </c>
      <c r="F3" s="56">
        <v>25000</v>
      </c>
      <c r="G3" s="56"/>
      <c r="H3" s="56"/>
      <c r="I3" s="56"/>
      <c r="J3" s="56"/>
      <c r="K3" s="56"/>
      <c r="L3" s="56"/>
      <c r="M3" s="57"/>
      <c r="N3" s="53">
        <f t="shared" ref="N3:N22" si="0">SUM(B3:M3)</f>
        <v>88000</v>
      </c>
    </row>
    <row r="4" spans="1:14" ht="12" customHeight="1" x14ac:dyDescent="0.45">
      <c r="A4" s="53" t="s">
        <v>70</v>
      </c>
      <c r="B4" s="58">
        <v>-2000</v>
      </c>
      <c r="C4" s="59">
        <v>9999</v>
      </c>
      <c r="D4" s="59">
        <v>5000</v>
      </c>
      <c r="E4" s="59">
        <v>-10000</v>
      </c>
      <c r="F4" s="59">
        <v>30000</v>
      </c>
      <c r="G4" s="59"/>
      <c r="H4" s="59"/>
      <c r="I4" s="59"/>
      <c r="J4" s="59"/>
      <c r="K4" s="59"/>
      <c r="L4" s="59"/>
      <c r="M4" s="60"/>
      <c r="N4" s="53">
        <f t="shared" si="0"/>
        <v>32999</v>
      </c>
    </row>
    <row r="5" spans="1:14" ht="12" customHeight="1" x14ac:dyDescent="0.45">
      <c r="A5" s="53" t="s">
        <v>71</v>
      </c>
      <c r="B5" s="58">
        <v>-50000</v>
      </c>
      <c r="C5" s="59">
        <v>10000</v>
      </c>
      <c r="D5" s="59">
        <v>20000</v>
      </c>
      <c r="E5" s="59">
        <v>24000</v>
      </c>
      <c r="F5" s="59"/>
      <c r="G5" s="59"/>
      <c r="H5" s="59"/>
      <c r="I5" s="59"/>
      <c r="J5" s="59"/>
      <c r="K5" s="59"/>
      <c r="L5" s="59"/>
      <c r="M5" s="60"/>
      <c r="N5" s="53">
        <f t="shared" si="0"/>
        <v>4000</v>
      </c>
    </row>
    <row r="6" spans="1:14" ht="12" customHeight="1" x14ac:dyDescent="0.45">
      <c r="A6" s="53" t="s">
        <v>72</v>
      </c>
      <c r="B6" s="58">
        <v>24000</v>
      </c>
      <c r="C6" s="59">
        <v>2000</v>
      </c>
      <c r="D6" s="59">
        <v>5000</v>
      </c>
      <c r="E6" s="59">
        <v>6000</v>
      </c>
      <c r="F6" s="59"/>
      <c r="G6" s="59"/>
      <c r="H6" s="59"/>
      <c r="I6" s="59"/>
      <c r="J6" s="59"/>
      <c r="K6" s="59"/>
      <c r="L6" s="59"/>
      <c r="M6" s="60"/>
      <c r="N6" s="53">
        <f t="shared" si="0"/>
        <v>37000</v>
      </c>
    </row>
    <row r="7" spans="1:14" ht="12" customHeight="1" x14ac:dyDescent="0.45">
      <c r="A7" s="53" t="s">
        <v>73</v>
      </c>
      <c r="B7" s="58"/>
      <c r="C7" s="59"/>
      <c r="D7" s="59"/>
      <c r="E7" s="59"/>
      <c r="F7" s="59"/>
      <c r="G7" s="59"/>
      <c r="H7" s="59"/>
      <c r="I7" s="59"/>
      <c r="J7" s="59"/>
      <c r="K7" s="59"/>
      <c r="L7" s="59"/>
      <c r="M7" s="60"/>
      <c r="N7" s="53">
        <f t="shared" si="0"/>
        <v>0</v>
      </c>
    </row>
    <row r="8" spans="1:14" ht="12" customHeight="1" x14ac:dyDescent="0.45">
      <c r="A8" s="53" t="s">
        <v>74</v>
      </c>
      <c r="B8" s="58"/>
      <c r="C8" s="59"/>
      <c r="D8" s="59"/>
      <c r="E8" s="59"/>
      <c r="F8" s="59"/>
      <c r="G8" s="59"/>
      <c r="H8" s="59"/>
      <c r="I8" s="59"/>
      <c r="J8" s="59"/>
      <c r="K8" s="59"/>
      <c r="L8" s="59"/>
      <c r="M8" s="60"/>
      <c r="N8" s="53">
        <f t="shared" si="0"/>
        <v>0</v>
      </c>
    </row>
    <row r="9" spans="1:14" ht="12" customHeight="1" x14ac:dyDescent="0.45">
      <c r="A9" s="53" t="s">
        <v>75</v>
      </c>
      <c r="B9" s="58"/>
      <c r="C9" s="59"/>
      <c r="D9" s="59"/>
      <c r="E9" s="59"/>
      <c r="F9" s="59"/>
      <c r="G9" s="59"/>
      <c r="H9" s="59"/>
      <c r="I9" s="59"/>
      <c r="J9" s="59"/>
      <c r="K9" s="59"/>
      <c r="L9" s="59"/>
      <c r="M9" s="60"/>
      <c r="N9" s="53">
        <f t="shared" si="0"/>
        <v>0</v>
      </c>
    </row>
    <row r="10" spans="1:14" ht="12" customHeight="1" x14ac:dyDescent="0.45">
      <c r="A10" s="53" t="s">
        <v>76</v>
      </c>
      <c r="B10" s="58"/>
      <c r="C10" s="59"/>
      <c r="D10" s="59"/>
      <c r="E10" s="59"/>
      <c r="F10" s="59"/>
      <c r="G10" s="59"/>
      <c r="H10" s="59"/>
      <c r="I10" s="59"/>
      <c r="J10" s="59"/>
      <c r="K10" s="59"/>
      <c r="L10" s="59"/>
      <c r="M10" s="60"/>
      <c r="N10" s="53">
        <f t="shared" si="0"/>
        <v>0</v>
      </c>
    </row>
    <row r="11" spans="1:14" ht="12" customHeight="1" x14ac:dyDescent="0.45">
      <c r="A11" s="53" t="s">
        <v>77</v>
      </c>
      <c r="B11" s="58"/>
      <c r="C11" s="59"/>
      <c r="D11" s="59"/>
      <c r="E11" s="59"/>
      <c r="F11" s="59"/>
      <c r="G11" s="59"/>
      <c r="H11" s="59"/>
      <c r="I11" s="59"/>
      <c r="J11" s="59"/>
      <c r="K11" s="59"/>
      <c r="L11" s="59"/>
      <c r="M11" s="60"/>
      <c r="N11" s="53">
        <f t="shared" si="0"/>
        <v>0</v>
      </c>
    </row>
    <row r="12" spans="1:14" ht="12" customHeight="1" x14ac:dyDescent="0.45">
      <c r="A12" s="53" t="s">
        <v>78</v>
      </c>
      <c r="B12" s="58"/>
      <c r="C12" s="59"/>
      <c r="D12" s="59"/>
      <c r="E12" s="59"/>
      <c r="F12" s="59"/>
      <c r="G12" s="59"/>
      <c r="H12" s="59"/>
      <c r="I12" s="59"/>
      <c r="J12" s="59"/>
      <c r="K12" s="59"/>
      <c r="L12" s="59"/>
      <c r="M12" s="60"/>
      <c r="N12" s="53">
        <f t="shared" si="0"/>
        <v>0</v>
      </c>
    </row>
    <row r="13" spans="1:14" ht="12" customHeight="1" x14ac:dyDescent="0.45">
      <c r="A13" s="53" t="s">
        <v>79</v>
      </c>
      <c r="B13" s="58"/>
      <c r="C13" s="59"/>
      <c r="D13" s="59"/>
      <c r="E13" s="59"/>
      <c r="F13" s="59"/>
      <c r="G13" s="59"/>
      <c r="H13" s="59"/>
      <c r="I13" s="59"/>
      <c r="J13" s="59"/>
      <c r="K13" s="59"/>
      <c r="L13" s="59"/>
      <c r="M13" s="60"/>
      <c r="N13" s="53">
        <f t="shared" si="0"/>
        <v>0</v>
      </c>
    </row>
    <row r="14" spans="1:14" ht="12" customHeight="1" x14ac:dyDescent="0.45">
      <c r="A14" s="53" t="s">
        <v>80</v>
      </c>
      <c r="B14" s="58"/>
      <c r="C14" s="59"/>
      <c r="D14" s="59"/>
      <c r="E14" s="59"/>
      <c r="F14" s="59"/>
      <c r="G14" s="59"/>
      <c r="H14" s="59"/>
      <c r="I14" s="59"/>
      <c r="J14" s="59"/>
      <c r="K14" s="59"/>
      <c r="L14" s="59"/>
      <c r="M14" s="60"/>
      <c r="N14" s="53">
        <f t="shared" si="0"/>
        <v>0</v>
      </c>
    </row>
    <row r="15" spans="1:14" ht="12" customHeight="1" x14ac:dyDescent="0.45">
      <c r="A15" s="53" t="s">
        <v>81</v>
      </c>
      <c r="B15" s="58"/>
      <c r="C15" s="59"/>
      <c r="D15" s="59"/>
      <c r="E15" s="59"/>
      <c r="F15" s="59"/>
      <c r="G15" s="59"/>
      <c r="H15" s="59"/>
      <c r="I15" s="59"/>
      <c r="J15" s="59"/>
      <c r="K15" s="59"/>
      <c r="L15" s="59"/>
      <c r="M15" s="60"/>
      <c r="N15" s="53">
        <f t="shared" si="0"/>
        <v>0</v>
      </c>
    </row>
    <row r="16" spans="1:14" ht="12" customHeight="1" x14ac:dyDescent="0.45">
      <c r="A16" s="53" t="s">
        <v>82</v>
      </c>
      <c r="B16" s="58"/>
      <c r="C16" s="59"/>
      <c r="D16" s="59"/>
      <c r="E16" s="59"/>
      <c r="F16" s="59"/>
      <c r="G16" s="59"/>
      <c r="H16" s="59"/>
      <c r="I16" s="59"/>
      <c r="J16" s="59"/>
      <c r="K16" s="59"/>
      <c r="L16" s="59"/>
      <c r="M16" s="60"/>
      <c r="N16" s="53">
        <f t="shared" si="0"/>
        <v>0</v>
      </c>
    </row>
    <row r="17" spans="1:14" ht="12" customHeight="1" x14ac:dyDescent="0.45">
      <c r="A17" s="53" t="s">
        <v>83</v>
      </c>
      <c r="B17" s="58"/>
      <c r="C17" s="59"/>
      <c r="D17" s="59"/>
      <c r="E17" s="59"/>
      <c r="F17" s="59"/>
      <c r="G17" s="59"/>
      <c r="H17" s="59"/>
      <c r="I17" s="59"/>
      <c r="J17" s="59"/>
      <c r="K17" s="59"/>
      <c r="L17" s="59"/>
      <c r="M17" s="60"/>
      <c r="N17" s="53">
        <f t="shared" si="0"/>
        <v>0</v>
      </c>
    </row>
    <row r="18" spans="1:14" ht="12" customHeight="1" x14ac:dyDescent="0.45">
      <c r="A18" s="53" t="s">
        <v>84</v>
      </c>
      <c r="B18" s="58"/>
      <c r="C18" s="59"/>
      <c r="D18" s="59"/>
      <c r="E18" s="59"/>
      <c r="F18" s="59"/>
      <c r="G18" s="59"/>
      <c r="H18" s="59"/>
      <c r="I18" s="59"/>
      <c r="J18" s="59"/>
      <c r="K18" s="59"/>
      <c r="L18" s="59"/>
      <c r="M18" s="60"/>
      <c r="N18" s="53">
        <f t="shared" si="0"/>
        <v>0</v>
      </c>
    </row>
    <row r="19" spans="1:14" ht="12" customHeight="1" x14ac:dyDescent="0.45">
      <c r="A19" s="53" t="s">
        <v>85</v>
      </c>
      <c r="B19" s="58"/>
      <c r="C19" s="59"/>
      <c r="D19" s="59"/>
      <c r="E19" s="59"/>
      <c r="F19" s="59"/>
      <c r="G19" s="59"/>
      <c r="H19" s="59"/>
      <c r="I19" s="59"/>
      <c r="J19" s="59"/>
      <c r="K19" s="59"/>
      <c r="L19" s="59"/>
      <c r="M19" s="60"/>
      <c r="N19" s="53">
        <f t="shared" si="0"/>
        <v>0</v>
      </c>
    </row>
    <row r="20" spans="1:14" ht="12" customHeight="1" x14ac:dyDescent="0.45">
      <c r="A20" s="53" t="s">
        <v>86</v>
      </c>
      <c r="B20" s="58"/>
      <c r="C20" s="59"/>
      <c r="D20" s="59"/>
      <c r="E20" s="59"/>
      <c r="F20" s="59"/>
      <c r="G20" s="59"/>
      <c r="H20" s="59"/>
      <c r="I20" s="59"/>
      <c r="J20" s="59"/>
      <c r="K20" s="59"/>
      <c r="L20" s="59"/>
      <c r="M20" s="60"/>
      <c r="N20" s="53">
        <f t="shared" si="0"/>
        <v>0</v>
      </c>
    </row>
    <row r="21" spans="1:14" ht="12" customHeight="1" x14ac:dyDescent="0.45">
      <c r="A21" s="53" t="s">
        <v>87</v>
      </c>
      <c r="B21" s="58"/>
      <c r="C21" s="59"/>
      <c r="D21" s="59"/>
      <c r="E21" s="59"/>
      <c r="F21" s="59"/>
      <c r="G21" s="59"/>
      <c r="H21" s="59"/>
      <c r="I21" s="59"/>
      <c r="J21" s="59"/>
      <c r="K21" s="59"/>
      <c r="L21" s="59"/>
      <c r="M21" s="60"/>
      <c r="N21" s="53">
        <f t="shared" si="0"/>
        <v>0</v>
      </c>
    </row>
    <row r="22" spans="1:14" ht="12" customHeight="1" x14ac:dyDescent="0.45">
      <c r="A22" s="53" t="s">
        <v>88</v>
      </c>
      <c r="B22" s="61"/>
      <c r="C22" s="62"/>
      <c r="D22" s="62"/>
      <c r="E22" s="62"/>
      <c r="F22" s="62"/>
      <c r="G22" s="62"/>
      <c r="H22" s="62"/>
      <c r="I22" s="62"/>
      <c r="J22" s="62"/>
      <c r="K22" s="62"/>
      <c r="L22" s="62"/>
      <c r="M22" s="63"/>
      <c r="N22" s="53">
        <f t="shared" si="0"/>
        <v>0</v>
      </c>
    </row>
    <row r="23" spans="1:14" ht="12" customHeight="1" x14ac:dyDescent="0.45">
      <c r="A23" s="53"/>
      <c r="B23" s="53"/>
      <c r="C23" s="53"/>
      <c r="D23" s="53"/>
      <c r="E23" s="53"/>
      <c r="F23" s="53"/>
      <c r="G23" s="53"/>
      <c r="H23" s="53"/>
      <c r="I23" s="53"/>
      <c r="J23" s="53"/>
      <c r="K23" s="53"/>
      <c r="L23" s="53"/>
      <c r="M23" s="53"/>
      <c r="N23" s="53"/>
    </row>
    <row r="58" spans="1:13" x14ac:dyDescent="0.45">
      <c r="A58" s="53" t="s">
        <v>90</v>
      </c>
      <c r="C58" t="e">
        <f>na</f>
        <v>#NAME?</v>
      </c>
    </row>
    <row r="59" spans="1:13" x14ac:dyDescent="0.45">
      <c r="A59" s="53"/>
      <c r="B59" s="53" t="s">
        <v>168</v>
      </c>
      <c r="C59" s="53" t="s">
        <v>157</v>
      </c>
      <c r="D59" s="53" t="s">
        <v>158</v>
      </c>
      <c r="E59" s="53" t="s">
        <v>159</v>
      </c>
      <c r="F59" s="53" t="s">
        <v>160</v>
      </c>
      <c r="G59" s="53" t="s">
        <v>161</v>
      </c>
      <c r="H59" s="53" t="s">
        <v>162</v>
      </c>
      <c r="I59" s="53" t="s">
        <v>163</v>
      </c>
      <c r="J59" s="53" t="s">
        <v>164</v>
      </c>
      <c r="K59" s="53" t="s">
        <v>165</v>
      </c>
      <c r="L59" s="53" t="s">
        <v>166</v>
      </c>
      <c r="M59" s="53" t="s">
        <v>167</v>
      </c>
    </row>
    <row r="60" spans="1:13" x14ac:dyDescent="0.45">
      <c r="A60" s="53" t="s">
        <v>69</v>
      </c>
      <c r="B60" s="53">
        <f t="shared" ref="B60:B79" si="1">B3</f>
        <v>10000</v>
      </c>
      <c r="C60" s="53">
        <f>IF(C3="",NA(),B60+C3)</f>
        <v>30000</v>
      </c>
      <c r="D60" s="53">
        <f t="shared" ref="C60:M60" si="2">IF(D3="",NA(),C60+D3)</f>
        <v>48000</v>
      </c>
      <c r="E60" s="53">
        <f t="shared" si="2"/>
        <v>63000</v>
      </c>
      <c r="F60" s="53">
        <f t="shared" si="2"/>
        <v>88000</v>
      </c>
      <c r="G60" s="53" t="e">
        <f t="shared" si="2"/>
        <v>#N/A</v>
      </c>
      <c r="H60" s="53" t="e">
        <f t="shared" si="2"/>
        <v>#N/A</v>
      </c>
      <c r="I60" s="53" t="e">
        <f t="shared" si="2"/>
        <v>#N/A</v>
      </c>
      <c r="J60" s="53" t="e">
        <f t="shared" si="2"/>
        <v>#N/A</v>
      </c>
      <c r="K60" s="53" t="e">
        <f t="shared" si="2"/>
        <v>#N/A</v>
      </c>
      <c r="L60" s="53" t="e">
        <f t="shared" si="2"/>
        <v>#N/A</v>
      </c>
      <c r="M60" s="53" t="e">
        <f t="shared" si="2"/>
        <v>#N/A</v>
      </c>
    </row>
    <row r="61" spans="1:13" x14ac:dyDescent="0.45">
      <c r="A61" s="53" t="s">
        <v>70</v>
      </c>
      <c r="B61" s="53">
        <f>B4</f>
        <v>-2000</v>
      </c>
      <c r="C61" s="53">
        <f t="shared" ref="C61:M61" si="3">IF(C4="",NA(),B61+C4)</f>
        <v>7999</v>
      </c>
      <c r="D61" s="53">
        <f t="shared" si="3"/>
        <v>12999</v>
      </c>
      <c r="E61" s="53">
        <f t="shared" si="3"/>
        <v>2999</v>
      </c>
      <c r="F61" s="53">
        <f>IF(F4="",NA(),E61+F4)</f>
        <v>32999</v>
      </c>
      <c r="G61" s="53" t="e">
        <f>IF(G4="",NA(),F61+G4)</f>
        <v>#N/A</v>
      </c>
      <c r="H61" s="53" t="e">
        <f t="shared" si="3"/>
        <v>#N/A</v>
      </c>
      <c r="I61" s="53" t="e">
        <f t="shared" si="3"/>
        <v>#N/A</v>
      </c>
      <c r="J61" s="53" t="e">
        <f t="shared" si="3"/>
        <v>#N/A</v>
      </c>
      <c r="K61" s="53" t="e">
        <f t="shared" si="3"/>
        <v>#N/A</v>
      </c>
      <c r="L61" s="53" t="e">
        <f t="shared" si="3"/>
        <v>#N/A</v>
      </c>
      <c r="M61" s="53" t="e">
        <f t="shared" si="3"/>
        <v>#N/A</v>
      </c>
    </row>
    <row r="62" spans="1:13" x14ac:dyDescent="0.45">
      <c r="A62" s="53" t="s">
        <v>71</v>
      </c>
      <c r="B62" s="53">
        <f t="shared" si="1"/>
        <v>-50000</v>
      </c>
      <c r="C62" s="53">
        <f t="shared" ref="C62:M62" si="4">IF(C5="",NA(),B62+C5)</f>
        <v>-40000</v>
      </c>
      <c r="D62" s="53">
        <f t="shared" si="4"/>
        <v>-20000</v>
      </c>
      <c r="E62" s="53">
        <f t="shared" si="4"/>
        <v>4000</v>
      </c>
      <c r="F62" s="53" t="e">
        <f t="shared" si="4"/>
        <v>#N/A</v>
      </c>
      <c r="G62" s="53" t="e">
        <f t="shared" si="4"/>
        <v>#N/A</v>
      </c>
      <c r="H62" s="53" t="e">
        <f t="shared" si="4"/>
        <v>#N/A</v>
      </c>
      <c r="I62" s="53" t="e">
        <f t="shared" si="4"/>
        <v>#N/A</v>
      </c>
      <c r="J62" s="53" t="e">
        <f t="shared" si="4"/>
        <v>#N/A</v>
      </c>
      <c r="K62" s="53" t="e">
        <f t="shared" si="4"/>
        <v>#N/A</v>
      </c>
      <c r="L62" s="53" t="e">
        <f t="shared" si="4"/>
        <v>#N/A</v>
      </c>
      <c r="M62" s="53" t="e">
        <f t="shared" si="4"/>
        <v>#N/A</v>
      </c>
    </row>
    <row r="63" spans="1:13" x14ac:dyDescent="0.45">
      <c r="A63" s="53" t="s">
        <v>72</v>
      </c>
      <c r="B63" s="53">
        <f t="shared" si="1"/>
        <v>24000</v>
      </c>
      <c r="C63" s="53">
        <f t="shared" ref="C63:M63" si="5">IF(C6="",NA(),B63+C6)</f>
        <v>26000</v>
      </c>
      <c r="D63" s="53">
        <f t="shared" si="5"/>
        <v>31000</v>
      </c>
      <c r="E63" s="53">
        <f t="shared" si="5"/>
        <v>37000</v>
      </c>
      <c r="F63" s="53" t="e">
        <f t="shared" si="5"/>
        <v>#N/A</v>
      </c>
      <c r="G63" s="53" t="e">
        <f t="shared" si="5"/>
        <v>#N/A</v>
      </c>
      <c r="H63" s="53" t="e">
        <f t="shared" si="5"/>
        <v>#N/A</v>
      </c>
      <c r="I63" s="53" t="e">
        <f t="shared" si="5"/>
        <v>#N/A</v>
      </c>
      <c r="J63" s="53" t="e">
        <f t="shared" si="5"/>
        <v>#N/A</v>
      </c>
      <c r="K63" s="53" t="e">
        <f t="shared" si="5"/>
        <v>#N/A</v>
      </c>
      <c r="L63" s="53" t="e">
        <f t="shared" si="5"/>
        <v>#N/A</v>
      </c>
      <c r="M63" s="53" t="e">
        <f t="shared" si="5"/>
        <v>#N/A</v>
      </c>
    </row>
    <row r="64" spans="1:13" x14ac:dyDescent="0.45">
      <c r="A64" s="53" t="s">
        <v>73</v>
      </c>
      <c r="B64" s="53">
        <f t="shared" si="1"/>
        <v>0</v>
      </c>
      <c r="C64" s="53" t="e">
        <f>IF(C7="",NA(),B64+C7)</f>
        <v>#N/A</v>
      </c>
      <c r="D64" s="53" t="e">
        <f t="shared" ref="C64:M64" si="6">IF(D7="",NA(),C64+D7)</f>
        <v>#N/A</v>
      </c>
      <c r="E64" s="53" t="e">
        <f t="shared" si="6"/>
        <v>#N/A</v>
      </c>
      <c r="F64" s="53" t="e">
        <f t="shared" si="6"/>
        <v>#N/A</v>
      </c>
      <c r="G64" s="53" t="e">
        <f t="shared" si="6"/>
        <v>#N/A</v>
      </c>
      <c r="H64" s="53" t="e">
        <f t="shared" si="6"/>
        <v>#N/A</v>
      </c>
      <c r="I64" s="53" t="e">
        <f t="shared" si="6"/>
        <v>#N/A</v>
      </c>
      <c r="J64" s="53" t="e">
        <f t="shared" si="6"/>
        <v>#N/A</v>
      </c>
      <c r="K64" s="53" t="e">
        <f t="shared" si="6"/>
        <v>#N/A</v>
      </c>
      <c r="L64" s="53" t="e">
        <f t="shared" si="6"/>
        <v>#N/A</v>
      </c>
      <c r="M64" s="53" t="e">
        <f t="shared" si="6"/>
        <v>#N/A</v>
      </c>
    </row>
    <row r="65" spans="1:13" x14ac:dyDescent="0.45">
      <c r="A65" s="53" t="s">
        <v>74</v>
      </c>
      <c r="B65" s="53">
        <f t="shared" si="1"/>
        <v>0</v>
      </c>
      <c r="C65" s="53" t="e">
        <f t="shared" ref="C65:M65" si="7">IF(C8="",NA(),B65+C8)</f>
        <v>#N/A</v>
      </c>
      <c r="D65" s="53" t="e">
        <f t="shared" si="7"/>
        <v>#N/A</v>
      </c>
      <c r="E65" s="53" t="e">
        <f t="shared" si="7"/>
        <v>#N/A</v>
      </c>
      <c r="F65" s="53" t="e">
        <f t="shared" si="7"/>
        <v>#N/A</v>
      </c>
      <c r="G65" s="53" t="e">
        <f t="shared" si="7"/>
        <v>#N/A</v>
      </c>
      <c r="H65" s="53" t="e">
        <f t="shared" si="7"/>
        <v>#N/A</v>
      </c>
      <c r="I65" s="53" t="e">
        <f t="shared" si="7"/>
        <v>#N/A</v>
      </c>
      <c r="J65" s="53" t="e">
        <f t="shared" si="7"/>
        <v>#N/A</v>
      </c>
      <c r="K65" s="53" t="e">
        <f t="shared" si="7"/>
        <v>#N/A</v>
      </c>
      <c r="L65" s="53" t="e">
        <f t="shared" si="7"/>
        <v>#N/A</v>
      </c>
      <c r="M65" s="53" t="e">
        <f t="shared" si="7"/>
        <v>#N/A</v>
      </c>
    </row>
    <row r="66" spans="1:13" x14ac:dyDescent="0.45">
      <c r="A66" s="53" t="s">
        <v>75</v>
      </c>
      <c r="B66" s="53">
        <f t="shared" si="1"/>
        <v>0</v>
      </c>
      <c r="C66" s="53" t="e">
        <f t="shared" ref="C66:M66" si="8">IF(C9="",NA(),B66+C9)</f>
        <v>#N/A</v>
      </c>
      <c r="D66" s="53" t="e">
        <f t="shared" si="8"/>
        <v>#N/A</v>
      </c>
      <c r="E66" s="53" t="e">
        <f t="shared" si="8"/>
        <v>#N/A</v>
      </c>
      <c r="F66" s="53" t="e">
        <f t="shared" si="8"/>
        <v>#N/A</v>
      </c>
      <c r="G66" s="53" t="e">
        <f t="shared" si="8"/>
        <v>#N/A</v>
      </c>
      <c r="H66" s="53" t="e">
        <f t="shared" si="8"/>
        <v>#N/A</v>
      </c>
      <c r="I66" s="53" t="e">
        <f t="shared" si="8"/>
        <v>#N/A</v>
      </c>
      <c r="J66" s="53" t="e">
        <f t="shared" si="8"/>
        <v>#N/A</v>
      </c>
      <c r="K66" s="53" t="e">
        <f t="shared" si="8"/>
        <v>#N/A</v>
      </c>
      <c r="L66" s="53" t="e">
        <f t="shared" si="8"/>
        <v>#N/A</v>
      </c>
      <c r="M66" s="53" t="e">
        <f t="shared" si="8"/>
        <v>#N/A</v>
      </c>
    </row>
    <row r="67" spans="1:13" x14ac:dyDescent="0.45">
      <c r="A67" s="53" t="s">
        <v>76</v>
      </c>
      <c r="B67" s="53">
        <f t="shared" si="1"/>
        <v>0</v>
      </c>
      <c r="C67" s="53" t="e">
        <f t="shared" ref="C67:M67" si="9">IF(C10="",NA(),B67+C10)</f>
        <v>#N/A</v>
      </c>
      <c r="D67" s="53" t="e">
        <f t="shared" si="9"/>
        <v>#N/A</v>
      </c>
      <c r="E67" s="53" t="e">
        <f t="shared" si="9"/>
        <v>#N/A</v>
      </c>
      <c r="F67" s="53" t="e">
        <f t="shared" si="9"/>
        <v>#N/A</v>
      </c>
      <c r="G67" s="53" t="e">
        <f t="shared" si="9"/>
        <v>#N/A</v>
      </c>
      <c r="H67" s="53" t="e">
        <f t="shared" si="9"/>
        <v>#N/A</v>
      </c>
      <c r="I67" s="53" t="e">
        <f t="shared" si="9"/>
        <v>#N/A</v>
      </c>
      <c r="J67" s="53" t="e">
        <f t="shared" si="9"/>
        <v>#N/A</v>
      </c>
      <c r="K67" s="53" t="e">
        <f t="shared" si="9"/>
        <v>#N/A</v>
      </c>
      <c r="L67" s="53" t="e">
        <f t="shared" si="9"/>
        <v>#N/A</v>
      </c>
      <c r="M67" s="53" t="e">
        <f t="shared" si="9"/>
        <v>#N/A</v>
      </c>
    </row>
    <row r="68" spans="1:13" x14ac:dyDescent="0.45">
      <c r="A68" s="53" t="s">
        <v>77</v>
      </c>
      <c r="B68" s="53">
        <f t="shared" si="1"/>
        <v>0</v>
      </c>
      <c r="C68" s="53" t="e">
        <f t="shared" ref="C68:M68" si="10">IF(C11="",NA(),B68+C11)</f>
        <v>#N/A</v>
      </c>
      <c r="D68" s="53" t="e">
        <f t="shared" si="10"/>
        <v>#N/A</v>
      </c>
      <c r="E68" s="53" t="e">
        <f t="shared" si="10"/>
        <v>#N/A</v>
      </c>
      <c r="F68" s="53" t="e">
        <f t="shared" si="10"/>
        <v>#N/A</v>
      </c>
      <c r="G68" s="53" t="e">
        <f t="shared" si="10"/>
        <v>#N/A</v>
      </c>
      <c r="H68" s="53" t="e">
        <f t="shared" si="10"/>
        <v>#N/A</v>
      </c>
      <c r="I68" s="53" t="e">
        <f t="shared" si="10"/>
        <v>#N/A</v>
      </c>
      <c r="J68" s="53" t="e">
        <f t="shared" si="10"/>
        <v>#N/A</v>
      </c>
      <c r="K68" s="53" t="e">
        <f t="shared" si="10"/>
        <v>#N/A</v>
      </c>
      <c r="L68" s="53" t="e">
        <f t="shared" si="10"/>
        <v>#N/A</v>
      </c>
      <c r="M68" s="53" t="e">
        <f t="shared" si="10"/>
        <v>#N/A</v>
      </c>
    </row>
    <row r="69" spans="1:13" x14ac:dyDescent="0.45">
      <c r="A69" s="53" t="s">
        <v>78</v>
      </c>
      <c r="B69" s="53">
        <f t="shared" si="1"/>
        <v>0</v>
      </c>
      <c r="C69" s="53" t="e">
        <f t="shared" ref="C69:M69" si="11">IF(C12="",NA(),B69+C12)</f>
        <v>#N/A</v>
      </c>
      <c r="D69" s="53" t="e">
        <f t="shared" si="11"/>
        <v>#N/A</v>
      </c>
      <c r="E69" s="53" t="e">
        <f t="shared" si="11"/>
        <v>#N/A</v>
      </c>
      <c r="F69" s="53" t="e">
        <f t="shared" si="11"/>
        <v>#N/A</v>
      </c>
      <c r="G69" s="53" t="e">
        <f t="shared" si="11"/>
        <v>#N/A</v>
      </c>
      <c r="H69" s="53" t="e">
        <f t="shared" si="11"/>
        <v>#N/A</v>
      </c>
      <c r="I69" s="53" t="e">
        <f t="shared" si="11"/>
        <v>#N/A</v>
      </c>
      <c r="J69" s="53" t="e">
        <f t="shared" si="11"/>
        <v>#N/A</v>
      </c>
      <c r="K69" s="53" t="e">
        <f t="shared" si="11"/>
        <v>#N/A</v>
      </c>
      <c r="L69" s="53" t="e">
        <f t="shared" si="11"/>
        <v>#N/A</v>
      </c>
      <c r="M69" s="53" t="e">
        <f t="shared" si="11"/>
        <v>#N/A</v>
      </c>
    </row>
    <row r="70" spans="1:13" x14ac:dyDescent="0.45">
      <c r="A70" s="53" t="s">
        <v>79</v>
      </c>
      <c r="B70" s="53">
        <f t="shared" si="1"/>
        <v>0</v>
      </c>
      <c r="C70" s="53" t="e">
        <f t="shared" ref="C70:M70" si="12">IF(C13="",NA(),B70+C13)</f>
        <v>#N/A</v>
      </c>
      <c r="D70" s="53" t="e">
        <f t="shared" si="12"/>
        <v>#N/A</v>
      </c>
      <c r="E70" s="53" t="e">
        <f t="shared" si="12"/>
        <v>#N/A</v>
      </c>
      <c r="F70" s="53" t="e">
        <f t="shared" si="12"/>
        <v>#N/A</v>
      </c>
      <c r="G70" s="53" t="e">
        <f t="shared" si="12"/>
        <v>#N/A</v>
      </c>
      <c r="H70" s="53" t="e">
        <f t="shared" si="12"/>
        <v>#N/A</v>
      </c>
      <c r="I70" s="53" t="e">
        <f t="shared" si="12"/>
        <v>#N/A</v>
      </c>
      <c r="J70" s="53" t="e">
        <f t="shared" si="12"/>
        <v>#N/A</v>
      </c>
      <c r="K70" s="53" t="e">
        <f t="shared" si="12"/>
        <v>#N/A</v>
      </c>
      <c r="L70" s="53" t="e">
        <f t="shared" si="12"/>
        <v>#N/A</v>
      </c>
      <c r="M70" s="53" t="e">
        <f t="shared" si="12"/>
        <v>#N/A</v>
      </c>
    </row>
    <row r="71" spans="1:13" x14ac:dyDescent="0.45">
      <c r="A71" s="53" t="s">
        <v>80</v>
      </c>
      <c r="B71" s="53">
        <f t="shared" si="1"/>
        <v>0</v>
      </c>
      <c r="C71" s="53" t="e">
        <f t="shared" ref="C71:M71" si="13">IF(C14="",NA(),B71+C14)</f>
        <v>#N/A</v>
      </c>
      <c r="D71" s="53" t="e">
        <f t="shared" si="13"/>
        <v>#N/A</v>
      </c>
      <c r="E71" s="53" t="e">
        <f t="shared" si="13"/>
        <v>#N/A</v>
      </c>
      <c r="F71" s="53" t="e">
        <f t="shared" si="13"/>
        <v>#N/A</v>
      </c>
      <c r="G71" s="53" t="e">
        <f t="shared" si="13"/>
        <v>#N/A</v>
      </c>
      <c r="H71" s="53" t="e">
        <f t="shared" si="13"/>
        <v>#N/A</v>
      </c>
      <c r="I71" s="53" t="e">
        <f t="shared" si="13"/>
        <v>#N/A</v>
      </c>
      <c r="J71" s="53" t="e">
        <f t="shared" si="13"/>
        <v>#N/A</v>
      </c>
      <c r="K71" s="53" t="e">
        <f t="shared" si="13"/>
        <v>#N/A</v>
      </c>
      <c r="L71" s="53" t="e">
        <f t="shared" si="13"/>
        <v>#N/A</v>
      </c>
      <c r="M71" s="53" t="e">
        <f t="shared" si="13"/>
        <v>#N/A</v>
      </c>
    </row>
    <row r="72" spans="1:13" x14ac:dyDescent="0.45">
      <c r="A72" s="53" t="s">
        <v>81</v>
      </c>
      <c r="B72" s="53">
        <f t="shared" si="1"/>
        <v>0</v>
      </c>
      <c r="C72" s="53" t="e">
        <f t="shared" ref="C72:M72" si="14">IF(C15="",NA(),B72+C15)</f>
        <v>#N/A</v>
      </c>
      <c r="D72" s="53" t="e">
        <f t="shared" si="14"/>
        <v>#N/A</v>
      </c>
      <c r="E72" s="53" t="e">
        <f t="shared" si="14"/>
        <v>#N/A</v>
      </c>
      <c r="F72" s="53" t="e">
        <f t="shared" si="14"/>
        <v>#N/A</v>
      </c>
      <c r="G72" s="53" t="e">
        <f t="shared" si="14"/>
        <v>#N/A</v>
      </c>
      <c r="H72" s="53" t="e">
        <f t="shared" si="14"/>
        <v>#N/A</v>
      </c>
      <c r="I72" s="53" t="e">
        <f t="shared" si="14"/>
        <v>#N/A</v>
      </c>
      <c r="J72" s="53" t="e">
        <f t="shared" si="14"/>
        <v>#N/A</v>
      </c>
      <c r="K72" s="53" t="e">
        <f t="shared" si="14"/>
        <v>#N/A</v>
      </c>
      <c r="L72" s="53" t="e">
        <f t="shared" si="14"/>
        <v>#N/A</v>
      </c>
      <c r="M72" s="53" t="e">
        <f t="shared" si="14"/>
        <v>#N/A</v>
      </c>
    </row>
    <row r="73" spans="1:13" x14ac:dyDescent="0.45">
      <c r="A73" s="53" t="s">
        <v>82</v>
      </c>
      <c r="B73" s="53">
        <f t="shared" si="1"/>
        <v>0</v>
      </c>
      <c r="C73" s="53" t="e">
        <f t="shared" ref="C73:M73" si="15">IF(C16="",NA(),B73+C16)</f>
        <v>#N/A</v>
      </c>
      <c r="D73" s="53" t="e">
        <f t="shared" si="15"/>
        <v>#N/A</v>
      </c>
      <c r="E73" s="53" t="e">
        <f t="shared" si="15"/>
        <v>#N/A</v>
      </c>
      <c r="F73" s="53" t="e">
        <f t="shared" si="15"/>
        <v>#N/A</v>
      </c>
      <c r="G73" s="53" t="e">
        <f t="shared" si="15"/>
        <v>#N/A</v>
      </c>
      <c r="H73" s="53" t="e">
        <f t="shared" si="15"/>
        <v>#N/A</v>
      </c>
      <c r="I73" s="53" t="e">
        <f t="shared" si="15"/>
        <v>#N/A</v>
      </c>
      <c r="J73" s="53" t="e">
        <f t="shared" si="15"/>
        <v>#N/A</v>
      </c>
      <c r="K73" s="53" t="e">
        <f t="shared" si="15"/>
        <v>#N/A</v>
      </c>
      <c r="L73" s="53" t="e">
        <f t="shared" si="15"/>
        <v>#N/A</v>
      </c>
      <c r="M73" s="53" t="e">
        <f t="shared" si="15"/>
        <v>#N/A</v>
      </c>
    </row>
    <row r="74" spans="1:13" x14ac:dyDescent="0.45">
      <c r="A74" s="53" t="s">
        <v>83</v>
      </c>
      <c r="B74" s="53">
        <f t="shared" si="1"/>
        <v>0</v>
      </c>
      <c r="C74" s="53" t="e">
        <f t="shared" ref="C74:M74" si="16">IF(C17="",NA(),B74+C17)</f>
        <v>#N/A</v>
      </c>
      <c r="D74" s="53" t="e">
        <f t="shared" si="16"/>
        <v>#N/A</v>
      </c>
      <c r="E74" s="53" t="e">
        <f t="shared" si="16"/>
        <v>#N/A</v>
      </c>
      <c r="F74" s="53" t="e">
        <f t="shared" si="16"/>
        <v>#N/A</v>
      </c>
      <c r="G74" s="53" t="e">
        <f t="shared" si="16"/>
        <v>#N/A</v>
      </c>
      <c r="H74" s="53" t="e">
        <f t="shared" si="16"/>
        <v>#N/A</v>
      </c>
      <c r="I74" s="53" t="e">
        <f t="shared" si="16"/>
        <v>#N/A</v>
      </c>
      <c r="J74" s="53" t="e">
        <f t="shared" si="16"/>
        <v>#N/A</v>
      </c>
      <c r="K74" s="53" t="e">
        <f t="shared" si="16"/>
        <v>#N/A</v>
      </c>
      <c r="L74" s="53" t="e">
        <f t="shared" si="16"/>
        <v>#N/A</v>
      </c>
      <c r="M74" s="53" t="e">
        <f t="shared" si="16"/>
        <v>#N/A</v>
      </c>
    </row>
    <row r="75" spans="1:13" x14ac:dyDescent="0.45">
      <c r="A75" s="53" t="s">
        <v>84</v>
      </c>
      <c r="B75" s="53">
        <f t="shared" si="1"/>
        <v>0</v>
      </c>
      <c r="C75" s="53" t="e">
        <f t="shared" ref="C75:M75" si="17">IF(C18="",NA(),B75+C18)</f>
        <v>#N/A</v>
      </c>
      <c r="D75" s="53" t="e">
        <f t="shared" si="17"/>
        <v>#N/A</v>
      </c>
      <c r="E75" s="53" t="e">
        <f t="shared" si="17"/>
        <v>#N/A</v>
      </c>
      <c r="F75" s="53" t="e">
        <f t="shared" si="17"/>
        <v>#N/A</v>
      </c>
      <c r="G75" s="53" t="e">
        <f t="shared" si="17"/>
        <v>#N/A</v>
      </c>
      <c r="H75" s="53" t="e">
        <f t="shared" si="17"/>
        <v>#N/A</v>
      </c>
      <c r="I75" s="53" t="e">
        <f t="shared" si="17"/>
        <v>#N/A</v>
      </c>
      <c r="J75" s="53" t="e">
        <f t="shared" si="17"/>
        <v>#N/A</v>
      </c>
      <c r="K75" s="53" t="e">
        <f t="shared" si="17"/>
        <v>#N/A</v>
      </c>
      <c r="L75" s="53" t="e">
        <f t="shared" si="17"/>
        <v>#N/A</v>
      </c>
      <c r="M75" s="53" t="e">
        <f t="shared" si="17"/>
        <v>#N/A</v>
      </c>
    </row>
    <row r="76" spans="1:13" x14ac:dyDescent="0.45">
      <c r="A76" s="53" t="s">
        <v>85</v>
      </c>
      <c r="B76" s="53">
        <f t="shared" si="1"/>
        <v>0</v>
      </c>
      <c r="C76" s="53" t="e">
        <f t="shared" ref="C76:M76" si="18">IF(C19="",NA(),B76+C19)</f>
        <v>#N/A</v>
      </c>
      <c r="D76" s="53" t="e">
        <f t="shared" si="18"/>
        <v>#N/A</v>
      </c>
      <c r="E76" s="53" t="e">
        <f t="shared" si="18"/>
        <v>#N/A</v>
      </c>
      <c r="F76" s="53" t="e">
        <f t="shared" si="18"/>
        <v>#N/A</v>
      </c>
      <c r="G76" s="53" t="e">
        <f t="shared" si="18"/>
        <v>#N/A</v>
      </c>
      <c r="H76" s="53" t="e">
        <f t="shared" si="18"/>
        <v>#N/A</v>
      </c>
      <c r="I76" s="53" t="e">
        <f t="shared" si="18"/>
        <v>#N/A</v>
      </c>
      <c r="J76" s="53" t="e">
        <f t="shared" si="18"/>
        <v>#N/A</v>
      </c>
      <c r="K76" s="53" t="e">
        <f t="shared" si="18"/>
        <v>#N/A</v>
      </c>
      <c r="L76" s="53" t="e">
        <f t="shared" si="18"/>
        <v>#N/A</v>
      </c>
      <c r="M76" s="53" t="e">
        <f t="shared" si="18"/>
        <v>#N/A</v>
      </c>
    </row>
    <row r="77" spans="1:13" x14ac:dyDescent="0.45">
      <c r="A77" s="53" t="s">
        <v>86</v>
      </c>
      <c r="B77" s="53">
        <f t="shared" si="1"/>
        <v>0</v>
      </c>
      <c r="C77" s="53" t="e">
        <f t="shared" ref="C77:M77" si="19">IF(C20="",NA(),B77+C20)</f>
        <v>#N/A</v>
      </c>
      <c r="D77" s="53" t="e">
        <f t="shared" si="19"/>
        <v>#N/A</v>
      </c>
      <c r="E77" s="53" t="e">
        <f t="shared" si="19"/>
        <v>#N/A</v>
      </c>
      <c r="F77" s="53" t="e">
        <f t="shared" si="19"/>
        <v>#N/A</v>
      </c>
      <c r="G77" s="53" t="e">
        <f t="shared" si="19"/>
        <v>#N/A</v>
      </c>
      <c r="H77" s="53" t="e">
        <f t="shared" si="19"/>
        <v>#N/A</v>
      </c>
      <c r="I77" s="53" t="e">
        <f t="shared" si="19"/>
        <v>#N/A</v>
      </c>
      <c r="J77" s="53" t="e">
        <f t="shared" si="19"/>
        <v>#N/A</v>
      </c>
      <c r="K77" s="53" t="e">
        <f t="shared" si="19"/>
        <v>#N/A</v>
      </c>
      <c r="L77" s="53" t="e">
        <f t="shared" si="19"/>
        <v>#N/A</v>
      </c>
      <c r="M77" s="53" t="e">
        <f t="shared" si="19"/>
        <v>#N/A</v>
      </c>
    </row>
    <row r="78" spans="1:13" x14ac:dyDescent="0.45">
      <c r="A78" s="53" t="s">
        <v>87</v>
      </c>
      <c r="B78" s="53">
        <f t="shared" si="1"/>
        <v>0</v>
      </c>
      <c r="C78" s="53" t="e">
        <f t="shared" ref="C78:M78" si="20">IF(C21="",NA(),B78+C21)</f>
        <v>#N/A</v>
      </c>
      <c r="D78" s="53" t="e">
        <f t="shared" si="20"/>
        <v>#N/A</v>
      </c>
      <c r="E78" s="53" t="e">
        <f t="shared" si="20"/>
        <v>#N/A</v>
      </c>
      <c r="F78" s="53" t="e">
        <f t="shared" si="20"/>
        <v>#N/A</v>
      </c>
      <c r="G78" s="53" t="e">
        <f t="shared" si="20"/>
        <v>#N/A</v>
      </c>
      <c r="H78" s="53" t="e">
        <f t="shared" si="20"/>
        <v>#N/A</v>
      </c>
      <c r="I78" s="53" t="e">
        <f t="shared" si="20"/>
        <v>#N/A</v>
      </c>
      <c r="J78" s="53" t="e">
        <f t="shared" si="20"/>
        <v>#N/A</v>
      </c>
      <c r="K78" s="53" t="e">
        <f t="shared" si="20"/>
        <v>#N/A</v>
      </c>
      <c r="L78" s="53" t="e">
        <f t="shared" si="20"/>
        <v>#N/A</v>
      </c>
      <c r="M78" s="53" t="e">
        <f t="shared" si="20"/>
        <v>#N/A</v>
      </c>
    </row>
    <row r="79" spans="1:13" x14ac:dyDescent="0.45">
      <c r="A79" s="53" t="s">
        <v>88</v>
      </c>
      <c r="B79" s="53">
        <f t="shared" si="1"/>
        <v>0</v>
      </c>
      <c r="C79" s="53" t="e">
        <f t="shared" ref="C79:M79" si="21">IF(C22="",NA(),B79+C22)</f>
        <v>#N/A</v>
      </c>
      <c r="D79" s="53" t="e">
        <f t="shared" si="21"/>
        <v>#N/A</v>
      </c>
      <c r="E79" s="53" t="e">
        <f t="shared" si="21"/>
        <v>#N/A</v>
      </c>
      <c r="F79" s="53" t="e">
        <f t="shared" si="21"/>
        <v>#N/A</v>
      </c>
      <c r="G79" s="53" t="e">
        <f t="shared" si="21"/>
        <v>#N/A</v>
      </c>
      <c r="H79" s="53" t="e">
        <f t="shared" si="21"/>
        <v>#N/A</v>
      </c>
      <c r="I79" s="53" t="e">
        <f t="shared" si="21"/>
        <v>#N/A</v>
      </c>
      <c r="J79" s="53" t="e">
        <f t="shared" si="21"/>
        <v>#N/A</v>
      </c>
      <c r="K79" s="53" t="e">
        <f t="shared" si="21"/>
        <v>#N/A</v>
      </c>
      <c r="L79" s="53" t="e">
        <f t="shared" si="21"/>
        <v>#N/A</v>
      </c>
      <c r="M79" s="53" t="e">
        <f t="shared" si="21"/>
        <v>#N/A</v>
      </c>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Demand and Event Display</vt:lpstr>
      <vt:lpstr>Demand Sheet</vt:lpstr>
      <vt:lpstr>Event Sheet</vt:lpstr>
      <vt:lpstr>Student Team Performance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Scott DuHadway</dc:creator>
  <cp:lastModifiedBy>Scott DuHadway</cp:lastModifiedBy>
  <dcterms:created xsi:type="dcterms:W3CDTF">2015-06-16T16:21:53Z</dcterms:created>
  <dcterms:modified xsi:type="dcterms:W3CDTF">2017-05-12T22:00:20Z</dcterms:modified>
</cp:coreProperties>
</file>